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julia\Desktop\Homeoffice\"/>
    </mc:Choice>
  </mc:AlternateContent>
  <xr:revisionPtr revIDLastSave="0" documentId="8_{BF089AE4-1E49-495C-A850-7839E551D2BD}" xr6:coauthVersionLast="46" xr6:coauthVersionMax="46" xr10:uidLastSave="{00000000-0000-0000-0000-000000000000}"/>
  <workbookProtection workbookAlgorithmName="SHA-512" workbookHashValue="LNwaDuFuIo8riiyJfH5K2smP9t5BWXcG8ATZ+XEGEnkjOUUiiGL8/91luS637glj6n52l4CNMjrhaF8pBVyMxA==" workbookSaltValue="hVGaZpBzJdDgVWCMVTewGg==" workbookSpinCount="100000" lockStructure="1"/>
  <bookViews>
    <workbookView xWindow="-110" yWindow="-110" windowWidth="19420" windowHeight="10420" xr2:uid="{00000000-000D-0000-FFFF-FFFF00000000}"/>
  </bookViews>
  <sheets>
    <sheet name="Dateneingabe" sheetId="5" r:id="rId1"/>
    <sheet name="Detail-Verfahrensrechner" sheetId="1" r:id="rId2"/>
    <sheet name="Tabelle2" sheetId="2" state="hidden" r:id="rId3"/>
    <sheet name="Gantt Datum" sheetId="4" r:id="rId4"/>
    <sheet name="Gantt in Tagen" sheetId="3" r:id="rId5"/>
  </sheets>
  <definedNames>
    <definedName name="OLE_LINK7" localSheetId="1">'Detail-Verfahrensrechner'!$A$28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34" i="1"/>
  <c r="J35" i="1"/>
  <c r="J37" i="1"/>
  <c r="K37" i="1" s="1"/>
  <c r="J32" i="1"/>
  <c r="J33" i="1"/>
  <c r="K33" i="1" s="1"/>
  <c r="J31" i="1"/>
  <c r="J30" i="1"/>
  <c r="J28" i="1"/>
  <c r="J26" i="1"/>
  <c r="J21" i="1"/>
  <c r="J18" i="1"/>
  <c r="J19" i="1"/>
  <c r="J17" i="1"/>
  <c r="E12" i="1" l="1"/>
  <c r="E34" i="1" l="1"/>
  <c r="I45" i="1"/>
  <c r="K45" i="1" s="1"/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5" i="1"/>
  <c r="H45" i="1" l="1"/>
  <c r="I44" i="1" s="1"/>
  <c r="K44" i="1" s="1"/>
  <c r="H44" i="1" l="1"/>
  <c r="I43" i="1" s="1"/>
  <c r="K43" i="1" s="1"/>
  <c r="G44" i="1"/>
  <c r="G43" i="1" l="1"/>
  <c r="H43" i="1"/>
  <c r="I42" i="1" s="1"/>
  <c r="K42" i="1" s="1"/>
  <c r="H42" i="1" l="1"/>
  <c r="I41" i="1" s="1"/>
  <c r="K41" i="1" s="1"/>
  <c r="G42" i="1"/>
  <c r="H41" i="1" l="1"/>
  <c r="I40" i="1" s="1"/>
  <c r="K40" i="1" s="1"/>
  <c r="G41" i="1"/>
  <c r="H40" i="1" l="1"/>
  <c r="I39" i="1" s="1"/>
  <c r="K39" i="1" s="1"/>
  <c r="G40" i="1"/>
  <c r="G39" i="1" l="1"/>
  <c r="H39" i="1"/>
  <c r="I38" i="1" s="1"/>
  <c r="K38" i="1" s="1"/>
  <c r="H38" i="1" l="1"/>
  <c r="G38" i="1"/>
  <c r="I37" i="1" l="1"/>
  <c r="C30" i="5" s="1"/>
  <c r="I33" i="1"/>
  <c r="C26" i="5" s="1"/>
  <c r="G37" i="1" l="1"/>
  <c r="H37" i="1"/>
  <c r="I35" i="1" s="1"/>
  <c r="K35" i="1" s="1"/>
  <c r="C29" i="5" s="1"/>
  <c r="G35" i="1" l="1"/>
  <c r="H35" i="1"/>
  <c r="I36" i="1"/>
  <c r="K36" i="1" s="1"/>
  <c r="H33" i="1"/>
  <c r="I32" i="1" s="1"/>
  <c r="K32" i="1" s="1"/>
  <c r="C25" i="5" s="1"/>
  <c r="G33" i="1"/>
  <c r="H36" i="1" l="1"/>
  <c r="I34" i="1" s="1"/>
  <c r="K34" i="1" s="1"/>
  <c r="C28" i="5" s="1"/>
  <c r="H32" i="1"/>
  <c r="I31" i="1" s="1"/>
  <c r="K31" i="1" s="1"/>
  <c r="C24" i="5" s="1"/>
  <c r="G32" i="1"/>
  <c r="H31" i="1" l="1"/>
  <c r="G34" i="1"/>
  <c r="H34" i="1"/>
  <c r="G31" i="1"/>
  <c r="I30" i="1" l="1"/>
  <c r="K30" i="1" s="1"/>
  <c r="C22" i="5" s="1"/>
  <c r="G30" i="1" l="1"/>
  <c r="H30" i="1"/>
  <c r="I29" i="1" s="1"/>
  <c r="K29" i="1" s="1"/>
  <c r="G29" i="1" l="1"/>
  <c r="H29" i="1"/>
  <c r="I28" i="1" s="1"/>
  <c r="K28" i="1" s="1"/>
  <c r="C21" i="5" s="1"/>
  <c r="G28" i="1" l="1"/>
  <c r="H28" i="1"/>
  <c r="I27" i="1" s="1"/>
  <c r="K27" i="1" s="1"/>
  <c r="G27" i="1" l="1"/>
  <c r="H27" i="1"/>
  <c r="I26" i="1" s="1"/>
  <c r="K26" i="1" s="1"/>
  <c r="C20" i="5" s="1"/>
  <c r="G26" i="1" l="1"/>
  <c r="H26" i="1"/>
  <c r="I25" i="1" s="1"/>
  <c r="K25" i="1" s="1"/>
  <c r="G25" i="1" l="1"/>
  <c r="H25" i="1"/>
  <c r="I23" i="1" l="1"/>
  <c r="K23" i="1" s="1"/>
  <c r="I24" i="1"/>
  <c r="K24" i="1" s="1"/>
  <c r="G23" i="1" l="1"/>
  <c r="H24" i="1"/>
  <c r="G24" i="1"/>
  <c r="H23" i="1"/>
  <c r="I22" i="1" s="1"/>
  <c r="K22" i="1" s="1"/>
  <c r="G22" i="1" l="1"/>
  <c r="H22" i="1"/>
  <c r="I21" i="1" s="1"/>
  <c r="K21" i="1" s="1"/>
  <c r="C18" i="5" s="1"/>
  <c r="G21" i="1" l="1"/>
  <c r="H21" i="1"/>
  <c r="I19" i="1" l="1"/>
  <c r="K19" i="1" s="1"/>
  <c r="C17" i="5" s="1"/>
  <c r="I20" i="1"/>
  <c r="K20" i="1" s="1"/>
  <c r="G19" i="1" l="1"/>
  <c r="H20" i="1"/>
  <c r="G20" i="1"/>
  <c r="H19" i="1"/>
  <c r="I18" i="1" l="1"/>
  <c r="K18" i="1" s="1"/>
  <c r="C16" i="5" s="1"/>
  <c r="G18" i="1" l="1"/>
  <c r="H18" i="1"/>
  <c r="I17" i="1" s="1"/>
  <c r="K17" i="1" s="1"/>
  <c r="C15" i="5" s="1"/>
  <c r="G17" i="1" l="1"/>
  <c r="H17" i="1"/>
  <c r="I16" i="1" s="1"/>
  <c r="K16" i="1" s="1"/>
  <c r="G36" i="1"/>
  <c r="H16" i="1" l="1"/>
  <c r="I15" i="1" s="1"/>
  <c r="K15" i="1" s="1"/>
  <c r="G16" i="1"/>
  <c r="H15" i="1" l="1"/>
  <c r="I14" i="1" s="1"/>
  <c r="K14" i="1" s="1"/>
  <c r="C14" i="5" s="1"/>
  <c r="G15" i="1"/>
  <c r="H14" i="1" l="1"/>
  <c r="I13" i="1" s="1"/>
  <c r="K13" i="1" s="1"/>
  <c r="G14" i="1"/>
  <c r="G13" i="1" l="1"/>
  <c r="H13" i="1"/>
  <c r="I12" i="1" s="1"/>
  <c r="K12" i="1" s="1"/>
  <c r="G12" i="1" l="1"/>
  <c r="H12" i="1"/>
  <c r="F41" i="1" l="1"/>
  <c r="C11" i="5"/>
  <c r="F21" i="1"/>
  <c r="F16" i="1"/>
  <c r="F25" i="1"/>
  <c r="F38" i="1"/>
  <c r="F29" i="1"/>
  <c r="F17" i="1"/>
  <c r="F32" i="1"/>
  <c r="F14" i="1"/>
  <c r="F18" i="1"/>
  <c r="F24" i="1"/>
  <c r="F26" i="1"/>
  <c r="F30" i="1"/>
  <c r="F35" i="1"/>
  <c r="F39" i="1"/>
  <c r="F43" i="1"/>
  <c r="F15" i="1"/>
  <c r="F20" i="1"/>
  <c r="F22" i="1"/>
  <c r="F27" i="1"/>
  <c r="F34" i="1"/>
  <c r="F33" i="1"/>
  <c r="F40" i="1"/>
  <c r="F44" i="1"/>
  <c r="F42" i="1"/>
  <c r="F13" i="1"/>
  <c r="F36" i="1"/>
  <c r="F19" i="1"/>
  <c r="F23" i="1"/>
  <c r="F28" i="1"/>
  <c r="F31" i="1"/>
  <c r="F37" i="1"/>
</calcChain>
</file>

<file path=xl/sharedStrings.xml><?xml version="1.0" encoding="utf-8"?>
<sst xmlns="http://schemas.openxmlformats.org/spreadsheetml/2006/main" count="104" uniqueCount="86">
  <si>
    <t>Dauer in Wochen</t>
  </si>
  <si>
    <t>Enddatum</t>
  </si>
  <si>
    <t>davon Vorbereitung</t>
  </si>
  <si>
    <t>davon Überlapp möglich</t>
  </si>
  <si>
    <t>Start Zeitraum</t>
  </si>
  <si>
    <t>A: Interessenbekundung</t>
  </si>
  <si>
    <t>U: Abstimmung Institutsebene</t>
  </si>
  <si>
    <t>U: Veröffentlichung</t>
  </si>
  <si>
    <t>U: Fakultätsrat</t>
  </si>
  <si>
    <t>U: Anträge; Entwürfe; Scouting</t>
  </si>
  <si>
    <t>U: Institutsrat</t>
  </si>
  <si>
    <t>U:Fakultätsrat</t>
  </si>
  <si>
    <t>U: Ggf. Akademischer Senat</t>
  </si>
  <si>
    <t>U: Ggf. Präsidialamt</t>
  </si>
  <si>
    <t>U: Präsidium</t>
  </si>
  <si>
    <t>U: Ggf. Kuratorium</t>
  </si>
  <si>
    <t>S: Einvernehmen herstellen</t>
  </si>
  <si>
    <t>U: Vorb. Ausschreibung</t>
  </si>
  <si>
    <t>A: Wiss. Beirat</t>
  </si>
  <si>
    <t>A: Institutsausschuss</t>
  </si>
  <si>
    <t>A: Vorstand</t>
  </si>
  <si>
    <t>S: Ruferteilung</t>
  </si>
  <si>
    <t>A: Verhandlungen</t>
  </si>
  <si>
    <t>U: ggf.Verhandlungsgespräche</t>
  </si>
  <si>
    <t>A: Vertrag</t>
  </si>
  <si>
    <t>Verfahrensschritte</t>
  </si>
  <si>
    <t>Beginn des Verfahrens</t>
  </si>
  <si>
    <t>Einheit</t>
  </si>
  <si>
    <t>Wochen</t>
  </si>
  <si>
    <t>Tage</t>
  </si>
  <si>
    <t>Datum</t>
  </si>
  <si>
    <t>Gesamtdauer seit Beginn</t>
  </si>
  <si>
    <t xml:space="preserve">Dauer </t>
  </si>
  <si>
    <t>U := Universität</t>
  </si>
  <si>
    <t>S := Berliner Senat</t>
  </si>
  <si>
    <t>Kombinationen (AU, AUS) bedeutet mehrere verantwortliche Einrichtungen</t>
  </si>
  <si>
    <t>Keine Berücksichtigung von Urlaub / Feiertagen etc.</t>
  </si>
  <si>
    <t>Hilfsdatum (später ausblenden)</t>
  </si>
  <si>
    <t>Fester Termin (muss vor Enddatum liegen)</t>
  </si>
  <si>
    <t>UA: Gemeinsames Gespräch</t>
  </si>
  <si>
    <t>UA: Konst. und 1. BK</t>
  </si>
  <si>
    <t>UA: Sichtung der Unterlagen</t>
  </si>
  <si>
    <t>UA: Hearings 2. BK</t>
  </si>
  <si>
    <t>UA: Gutachten einholen</t>
  </si>
  <si>
    <t>UA: 3. BK: Berufungsliste, Bericht</t>
  </si>
  <si>
    <t>UAS: Abstimmung Gehalt</t>
  </si>
  <si>
    <t>UA: Angebot</t>
  </si>
  <si>
    <t>UA: Rückmeldung von Kandidat/in</t>
  </si>
  <si>
    <t xml:space="preserve">UA: Amtsärztliche Untersuchung </t>
  </si>
  <si>
    <t>Detaillierte Verfahrensübersicht</t>
  </si>
  <si>
    <t>Anpassungen an die jeweiligen Verfahrensschritte können bei der Dauer der Schritte vorgenommen werden</t>
  </si>
  <si>
    <t>Anpassung über eine Dauer von 0 Wochen der Veränderung der Tabelle möglich</t>
  </si>
  <si>
    <t>Die Verweise sind geschützt, damit die Funktion der Tabelle bei falschen Eintragungen erhalten bleibt</t>
  </si>
  <si>
    <t>möglich</t>
  </si>
  <si>
    <t>nicht möglich</t>
  </si>
  <si>
    <t>Folgende Daten können eingegeben werden, um minimale Laufzeiten und ein optimales Verfahren zu ermöglichen:</t>
  </si>
  <si>
    <t>Notwendige Eingabe</t>
  </si>
  <si>
    <t xml:space="preserve">Verfahren soll abgeschlossen sein am: </t>
  </si>
  <si>
    <t>Gemeinsames Vorgespräch</t>
  </si>
  <si>
    <r>
      <t xml:space="preserve">Sitzung </t>
    </r>
    <r>
      <rPr>
        <b/>
        <sz val="11"/>
        <color theme="1"/>
        <rFont val="Calibri"/>
        <family val="2"/>
        <scheme val="minor"/>
      </rPr>
      <t>Fakultätsrat</t>
    </r>
    <r>
      <rPr>
        <sz val="11"/>
        <color theme="1"/>
        <rFont val="Calibri"/>
        <family val="2"/>
        <scheme val="minor"/>
      </rPr>
      <t xml:space="preserve"> (Zweckzuweisung, Einsetzung Ber.Komm. etc.)</t>
    </r>
  </si>
  <si>
    <r>
      <t xml:space="preserve">Sitzung </t>
    </r>
    <r>
      <rPr>
        <b/>
        <sz val="11"/>
        <color theme="1"/>
        <rFont val="Calibri"/>
        <family val="2"/>
        <scheme val="minor"/>
      </rPr>
      <t>Institutsrat</t>
    </r>
    <r>
      <rPr>
        <sz val="11"/>
        <color theme="1"/>
        <rFont val="Calibri"/>
        <family val="2"/>
        <scheme val="minor"/>
      </rPr>
      <t xml:space="preserve"> (Zweckzuweisung, Einsetzung Ber.Komm. etc.)</t>
    </r>
  </si>
  <si>
    <t>optionale Eingaben für Termine (chronologische Reihenfolge)</t>
  </si>
  <si>
    <r>
      <t xml:space="preserve">Sitzung </t>
    </r>
    <r>
      <rPr>
        <b/>
        <sz val="11"/>
        <color theme="1"/>
        <rFont val="Calibri"/>
        <family val="2"/>
        <scheme val="minor"/>
      </rPr>
      <t>Akademischer Senat</t>
    </r>
  </si>
  <si>
    <r>
      <t xml:space="preserve">Sitzung </t>
    </r>
    <r>
      <rPr>
        <b/>
        <sz val="11"/>
        <color theme="1"/>
        <rFont val="Calibri"/>
        <family val="2"/>
        <scheme val="minor"/>
      </rPr>
      <t>Präsidium</t>
    </r>
  </si>
  <si>
    <t>Hinweis</t>
  </si>
  <si>
    <r>
      <t>Konstituierende Sitzung der</t>
    </r>
    <r>
      <rPr>
        <b/>
        <sz val="11"/>
        <color theme="1"/>
        <rFont val="Calibri"/>
        <family val="2"/>
        <scheme val="minor"/>
      </rPr>
      <t xml:space="preserve"> Berufungskommission</t>
    </r>
  </si>
  <si>
    <r>
      <t xml:space="preserve">Sitzung </t>
    </r>
    <r>
      <rPr>
        <b/>
        <sz val="11"/>
        <color theme="1"/>
        <rFont val="Calibri"/>
        <family val="2"/>
        <scheme val="minor"/>
      </rPr>
      <t>Vorstands</t>
    </r>
    <r>
      <rPr>
        <sz val="11"/>
        <color theme="1"/>
        <rFont val="Calibri"/>
        <family val="2"/>
        <scheme val="minor"/>
      </rPr>
      <t xml:space="preserve"> des Leibniz-Instituts (Berufungsliste)</t>
    </r>
  </si>
  <si>
    <r>
      <t xml:space="preserve">Sitzung </t>
    </r>
    <r>
      <rPr>
        <b/>
        <sz val="11"/>
        <color theme="1"/>
        <rFont val="Calibri"/>
        <family val="2"/>
        <scheme val="minor"/>
      </rPr>
      <t>Institutsausschuss</t>
    </r>
    <r>
      <rPr>
        <sz val="11"/>
        <color theme="1"/>
        <rFont val="Calibri"/>
        <family val="2"/>
        <scheme val="minor"/>
      </rPr>
      <t xml:space="preserve"> des Leibniz-Instituts (Berufungsliste)</t>
    </r>
  </si>
  <si>
    <r>
      <t xml:space="preserve">Sitzung </t>
    </r>
    <r>
      <rPr>
        <b/>
        <sz val="11"/>
        <color theme="1"/>
        <rFont val="Calibri"/>
        <family val="2"/>
        <scheme val="minor"/>
      </rPr>
      <t>Wissenschaftlicher Beirat</t>
    </r>
    <r>
      <rPr>
        <sz val="11"/>
        <color theme="1"/>
        <rFont val="Calibri"/>
        <family val="2"/>
        <scheme val="minor"/>
      </rPr>
      <t xml:space="preserve"> des Leibniz-Instituts (Berufungsliste)</t>
    </r>
  </si>
  <si>
    <r>
      <t xml:space="preserve">Sitzung </t>
    </r>
    <r>
      <rPr>
        <b/>
        <sz val="11"/>
        <color theme="1"/>
        <rFont val="Calibri"/>
        <family val="2"/>
        <scheme val="minor"/>
      </rPr>
      <t>Fakultätsrat</t>
    </r>
    <r>
      <rPr>
        <sz val="11"/>
        <color theme="1"/>
        <rFont val="Calibri"/>
        <family val="2"/>
        <scheme val="minor"/>
      </rPr>
      <t xml:space="preserve"> (Berufungsliste)</t>
    </r>
  </si>
  <si>
    <r>
      <t xml:space="preserve">Sitzung </t>
    </r>
    <r>
      <rPr>
        <b/>
        <sz val="11"/>
        <color theme="1"/>
        <rFont val="Calibri"/>
        <family val="2"/>
        <scheme val="minor"/>
      </rPr>
      <t xml:space="preserve">Akademischer Senat </t>
    </r>
    <r>
      <rPr>
        <sz val="11"/>
        <color theme="1"/>
        <rFont val="Calibri"/>
        <family val="2"/>
        <scheme val="minor"/>
      </rPr>
      <t>(Berufungsliste)</t>
    </r>
  </si>
  <si>
    <r>
      <t xml:space="preserve">Sitzung </t>
    </r>
    <r>
      <rPr>
        <b/>
        <sz val="11"/>
        <color theme="1"/>
        <rFont val="Calibri"/>
        <family val="2"/>
        <scheme val="minor"/>
      </rPr>
      <t xml:space="preserve">Präsidium </t>
    </r>
    <r>
      <rPr>
        <sz val="11"/>
        <color theme="1"/>
        <rFont val="Calibri"/>
        <family val="2"/>
        <scheme val="minor"/>
      </rPr>
      <t>(Berufungsliste)</t>
    </r>
  </si>
  <si>
    <r>
      <t xml:space="preserve">Zweite Sitzung der </t>
    </r>
    <r>
      <rPr>
        <b/>
        <sz val="11"/>
        <color theme="1"/>
        <rFont val="Calibri"/>
        <family val="2"/>
        <scheme val="minor"/>
      </rPr>
      <t>Berufungskommission</t>
    </r>
    <r>
      <rPr>
        <sz val="11"/>
        <color theme="1"/>
        <rFont val="Calibri"/>
        <family val="2"/>
        <scheme val="minor"/>
      </rPr>
      <t xml:space="preserve"> (Hearings der Bewerbenden)</t>
    </r>
  </si>
  <si>
    <r>
      <t xml:space="preserve">Dritte Sitzung der </t>
    </r>
    <r>
      <rPr>
        <b/>
        <sz val="11"/>
        <color theme="1"/>
        <rFont val="Calibri"/>
        <family val="2"/>
        <scheme val="minor"/>
      </rPr>
      <t>Berufungskommission</t>
    </r>
    <r>
      <rPr>
        <sz val="11"/>
        <color theme="1"/>
        <rFont val="Calibri"/>
        <family val="2"/>
        <scheme val="minor"/>
      </rPr>
      <t xml:space="preserve"> (Berufungsliste; Bericht)</t>
    </r>
  </si>
  <si>
    <t>Hinweis:</t>
  </si>
  <si>
    <t>Für die korrekte Darstellung des Gantt-Charts in Tagen ist Angabe des Verfahrensbeginns und des Verfahrensendes in den Achsenoptionen notwendig</t>
  </si>
  <si>
    <t>Gantt-Chart Verfahrensverlauf gemeinsame Berufungen in Berlin</t>
  </si>
  <si>
    <t>Legende:</t>
  </si>
  <si>
    <t>A := Außeruniversitäre Forschungseinrichtung</t>
  </si>
  <si>
    <t>Anpassungen:</t>
  </si>
  <si>
    <t>Festes Datum von Gremiensitzungen kann bei Dateneingabe eingetragen werden</t>
  </si>
  <si>
    <t>Falls das Datum mit dem angestrebten Berufungsabschluss nicht möglich, erscheint hier ein Fehler</t>
  </si>
  <si>
    <t>Hinweise:</t>
  </si>
  <si>
    <r>
      <t xml:space="preserve">Dieses Gantt-Chart soll eine Planung von gemeinsamen Berufungsverfahren ermöglichen. 
</t>
    </r>
    <r>
      <rPr>
        <i/>
        <sz val="11"/>
        <color theme="1"/>
        <rFont val="Calibri"/>
        <family val="2"/>
        <scheme val="minor"/>
      </rPr>
      <t xml:space="preserve">Es basiert auf den Ergebnissen einer Arbeitsgruppe zur Beschleunigung von gemeinsamen Berufungsverfahren von Vertreterinnen und Vertretern der Freien Universität, der Humboldt-Universität und der Technischen Universität Berlin sowie der Leibniz-Gemeinschaft, die zwischen September 2018 und Februar 2019 Verfahrensschritte gemeinsamer Berufungsverfahren idealisiert und verallgemeinert zusammengefasst hat. </t>
    </r>
  </si>
  <si>
    <t>Wenn "Falsch" erscheint, besteht ein Terminkonflikt</t>
  </si>
  <si>
    <r>
      <t xml:space="preserve">Fragen und Hinweise bitte an: </t>
    </r>
    <r>
      <rPr>
        <sz val="11"/>
        <color theme="4" tint="-0.249977111117893"/>
        <rFont val="Calibri"/>
        <family val="2"/>
        <scheme val="minor"/>
      </rPr>
      <t xml:space="preserve">info@leibniz-gemeinschaft.de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</si>
</sst>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/>
    <xf numFmtId="0" fontId="0" fillId="2" borderId="8" xfId="0" applyFont="1" applyFill="1" applyBorder="1" applyAlignment="1">
      <alignment wrapText="1"/>
    </xf>
    <xf numFmtId="0" fontId="0" fillId="2" borderId="9" xfId="0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/>
    <xf numFmtId="0" fontId="0" fillId="2" borderId="8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wrapText="1"/>
    </xf>
    <xf numFmtId="0" fontId="0" fillId="2" borderId="13" xfId="0" applyFill="1" applyBorder="1"/>
    <xf numFmtId="0" fontId="3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Protection="1"/>
    <xf numFmtId="0" fontId="0" fillId="2" borderId="16" xfId="0" applyFill="1" applyBorder="1" applyProtection="1"/>
    <xf numFmtId="0" fontId="2" fillId="0" borderId="19" xfId="0" applyFont="1" applyBorder="1" applyAlignment="1" applyProtection="1">
      <alignment horizontal="right" wrapText="1"/>
    </xf>
    <xf numFmtId="14" fontId="0" fillId="0" borderId="21" xfId="0" applyNumberFormat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4" fillId="2" borderId="24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right"/>
    </xf>
    <xf numFmtId="0" fontId="0" fillId="2" borderId="18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right"/>
    </xf>
    <xf numFmtId="0" fontId="0" fillId="2" borderId="0" xfId="0" applyNumberFormat="1" applyFill="1" applyBorder="1" applyProtection="1"/>
    <xf numFmtId="0" fontId="0" fillId="2" borderId="17" xfId="0" applyFill="1" applyBorder="1" applyProtection="1"/>
    <xf numFmtId="0" fontId="0" fillId="2" borderId="26" xfId="0" applyNumberFormat="1" applyFill="1" applyBorder="1" applyProtection="1"/>
    <xf numFmtId="0" fontId="0" fillId="2" borderId="19" xfId="0" applyFill="1" applyBorder="1" applyAlignment="1" applyProtection="1">
      <alignment horizontal="right"/>
    </xf>
    <xf numFmtId="0" fontId="0" fillId="2" borderId="21" xfId="0" applyFill="1" applyBorder="1" applyAlignment="1" applyProtection="1">
      <alignment horizontal="center"/>
    </xf>
    <xf numFmtId="0" fontId="0" fillId="2" borderId="0" xfId="0" applyFill="1" applyAlignment="1" applyProtection="1">
      <alignment horizontal="left"/>
    </xf>
    <xf numFmtId="14" fontId="0" fillId="2" borderId="27" xfId="0" applyNumberFormat="1" applyFill="1" applyBorder="1" applyProtection="1">
      <protection locked="0"/>
    </xf>
    <xf numFmtId="0" fontId="0" fillId="2" borderId="28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14" fontId="0" fillId="2" borderId="26" xfId="0" applyNumberFormat="1" applyFill="1" applyBorder="1" applyProtection="1">
      <protection locked="0"/>
    </xf>
    <xf numFmtId="0" fontId="0" fillId="2" borderId="26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14" fontId="0" fillId="2" borderId="28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4" fontId="4" fillId="2" borderId="9" xfId="0" applyNumberFormat="1" applyFont="1" applyFill="1" applyBorder="1" applyAlignment="1">
      <alignment horizontal="center"/>
    </xf>
    <xf numFmtId="14" fontId="4" fillId="2" borderId="12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wrapText="1"/>
    </xf>
    <xf numFmtId="0" fontId="0" fillId="2" borderId="0" xfId="0" applyFill="1"/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7" xfId="0" applyFill="1" applyBorder="1"/>
    <xf numFmtId="0" fontId="0" fillId="2" borderId="0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5" fillId="2" borderId="0" xfId="0" applyFont="1" applyFill="1"/>
    <xf numFmtId="0" fontId="5" fillId="2" borderId="18" xfId="0" applyFont="1" applyFill="1" applyBorder="1"/>
    <xf numFmtId="0" fontId="2" fillId="2" borderId="0" xfId="0" applyFont="1" applyFill="1"/>
    <xf numFmtId="0" fontId="2" fillId="2" borderId="18" xfId="0" applyFont="1" applyFill="1" applyBorder="1"/>
  </cellXfs>
  <cellStyles count="1">
    <cellStyle name="Standard" xfId="0" builtinId="0"/>
  </cellStyles>
  <dxfs count="5"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 val="0"/>
        <i/>
        <strike val="0"/>
        <color theme="0" tint="-0.34998626667073579"/>
      </font>
    </dxf>
    <dxf>
      <font>
        <b/>
        <i val="0"/>
        <color rgb="FFFF0000"/>
      </font>
    </dxf>
    <dxf>
      <font>
        <b val="0"/>
        <i val="0"/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Sample Project Gantt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Dates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'Detail-Verfahrensrechner'!$A$12:$A$44</c:f>
              <c:strCache>
                <c:ptCount val="33"/>
                <c:pt idx="0">
                  <c:v>Beginn des Verfahrens</c:v>
                </c:pt>
                <c:pt idx="1">
                  <c:v>A: Interessenbekundung</c:v>
                </c:pt>
                <c:pt idx="2">
                  <c:v>UA: Gemeinsames Gespräch</c:v>
                </c:pt>
                <c:pt idx="3">
                  <c:v>U: Abstimmung Institutsebene</c:v>
                </c:pt>
                <c:pt idx="4">
                  <c:v>U: Anträge; Entwürfe; Scouting</c:v>
                </c:pt>
                <c:pt idx="5">
                  <c:v>U: Institutsrat</c:v>
                </c:pt>
                <c:pt idx="6">
                  <c:v>U:Fakultätsrat</c:v>
                </c:pt>
                <c:pt idx="7">
                  <c:v>U: Ggf. Akademischer Senat</c:v>
                </c:pt>
                <c:pt idx="8">
                  <c:v>U: Ggf. Präsidialamt</c:v>
                </c:pt>
                <c:pt idx="9">
                  <c:v>U: Präsidium</c:v>
                </c:pt>
                <c:pt idx="10">
                  <c:v>U: Ggf. Kuratorium</c:v>
                </c:pt>
                <c:pt idx="11">
                  <c:v>S: Einvernehmen herstellen</c:v>
                </c:pt>
                <c:pt idx="12">
                  <c:v>U: Vorb. Ausschreibung</c:v>
                </c:pt>
                <c:pt idx="13">
                  <c:v>U: Veröffentlichung</c:v>
                </c:pt>
                <c:pt idx="14">
                  <c:v>UA: Konst. und 1. BK</c:v>
                </c:pt>
                <c:pt idx="15">
                  <c:v>UA: Sichtung der Unterlagen</c:v>
                </c:pt>
                <c:pt idx="16">
                  <c:v>UA: Hearings 2. BK</c:v>
                </c:pt>
                <c:pt idx="17">
                  <c:v>UA: Gutachten einholen</c:v>
                </c:pt>
                <c:pt idx="18">
                  <c:v>UA: 3. BK: Berufungsliste, Bericht</c:v>
                </c:pt>
                <c:pt idx="19">
                  <c:v>A: Wiss. Beirat</c:v>
                </c:pt>
                <c:pt idx="20">
                  <c:v>A: Institutsausschuss</c:v>
                </c:pt>
                <c:pt idx="21">
                  <c:v>A: Vorstand</c:v>
                </c:pt>
                <c:pt idx="22">
                  <c:v>U: Fakultätsrat</c:v>
                </c:pt>
                <c:pt idx="23">
                  <c:v>U: Ggf. Akademischer Senat</c:v>
                </c:pt>
                <c:pt idx="24">
                  <c:v>U: Ggf. Präsidialamt</c:v>
                </c:pt>
                <c:pt idx="25">
                  <c:v>U: Präsidium</c:v>
                </c:pt>
                <c:pt idx="26">
                  <c:v>S: Ruferteilung</c:v>
                </c:pt>
                <c:pt idx="27">
                  <c:v>A: Verhandlungen</c:v>
                </c:pt>
                <c:pt idx="28">
                  <c:v>UAS: Abstimmung Gehalt</c:v>
                </c:pt>
                <c:pt idx="29">
                  <c:v>U: ggf.Verhandlungsgespräche</c:v>
                </c:pt>
                <c:pt idx="30">
                  <c:v>UA: Angebot</c:v>
                </c:pt>
                <c:pt idx="31">
                  <c:v>UA: Rückmeldung von Kandidat/in</c:v>
                </c:pt>
                <c:pt idx="32">
                  <c:v>UA: Amtsärztliche Untersuchung </c:v>
                </c:pt>
              </c:strCache>
            </c:strRef>
          </c:cat>
          <c:val>
            <c:numRef>
              <c:f>'Detail-Verfahrensrechner'!$G$12:$G$44</c:f>
              <c:numCache>
                <c:formatCode>m/d/yyyy</c:formatCode>
                <c:ptCount val="33"/>
                <c:pt idx="0">
                  <c:v>44202</c:v>
                </c:pt>
                <c:pt idx="1">
                  <c:v>44202</c:v>
                </c:pt>
                <c:pt idx="2">
                  <c:v>44209</c:v>
                </c:pt>
                <c:pt idx="3">
                  <c:v>44223</c:v>
                </c:pt>
                <c:pt idx="4">
                  <c:v>44237</c:v>
                </c:pt>
                <c:pt idx="5">
                  <c:v>44265</c:v>
                </c:pt>
                <c:pt idx="6">
                  <c:v>44279</c:v>
                </c:pt>
                <c:pt idx="7">
                  <c:v>44293</c:v>
                </c:pt>
                <c:pt idx="8">
                  <c:v>44293</c:v>
                </c:pt>
                <c:pt idx="9">
                  <c:v>44307</c:v>
                </c:pt>
                <c:pt idx="10">
                  <c:v>44321</c:v>
                </c:pt>
                <c:pt idx="11">
                  <c:v>44349</c:v>
                </c:pt>
                <c:pt idx="12">
                  <c:v>44349</c:v>
                </c:pt>
                <c:pt idx="13">
                  <c:v>44377</c:v>
                </c:pt>
                <c:pt idx="14">
                  <c:v>44377</c:v>
                </c:pt>
                <c:pt idx="15">
                  <c:v>44405</c:v>
                </c:pt>
                <c:pt idx="16">
                  <c:v>44405</c:v>
                </c:pt>
                <c:pt idx="17">
                  <c:v>44433</c:v>
                </c:pt>
                <c:pt idx="18">
                  <c:v>44503</c:v>
                </c:pt>
                <c:pt idx="19">
                  <c:v>44531</c:v>
                </c:pt>
                <c:pt idx="20">
                  <c:v>44559</c:v>
                </c:pt>
                <c:pt idx="21">
                  <c:v>44573</c:v>
                </c:pt>
                <c:pt idx="22">
                  <c:v>44538</c:v>
                </c:pt>
                <c:pt idx="23">
                  <c:v>44552</c:v>
                </c:pt>
                <c:pt idx="24">
                  <c:v>44552</c:v>
                </c:pt>
                <c:pt idx="25">
                  <c:v>44566</c:v>
                </c:pt>
                <c:pt idx="26">
                  <c:v>44580</c:v>
                </c:pt>
                <c:pt idx="27">
                  <c:v>44608</c:v>
                </c:pt>
                <c:pt idx="28">
                  <c:v>44615</c:v>
                </c:pt>
                <c:pt idx="29">
                  <c:v>44629</c:v>
                </c:pt>
                <c:pt idx="30">
                  <c:v>44657</c:v>
                </c:pt>
                <c:pt idx="31">
                  <c:v>44664</c:v>
                </c:pt>
                <c:pt idx="32">
                  <c:v>44664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A-9C40-AC1E-68C2402356D8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85-4302-BF8E-6970906C0BCF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185-4302-BF8E-6970906C0BCF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185-4302-BF8E-6970906C0BCF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185-4302-BF8E-6970906C0BCF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185-4302-BF8E-6970906C0BCF}"/>
              </c:ext>
            </c:extLst>
          </c:dPt>
          <c:cat>
            <c:strRef>
              <c:f>'Detail-Verfahrensrechner'!$A$12:$A$44</c:f>
              <c:strCache>
                <c:ptCount val="33"/>
                <c:pt idx="0">
                  <c:v>Beginn des Verfahrens</c:v>
                </c:pt>
                <c:pt idx="1">
                  <c:v>A: Interessenbekundung</c:v>
                </c:pt>
                <c:pt idx="2">
                  <c:v>UA: Gemeinsames Gespräch</c:v>
                </c:pt>
                <c:pt idx="3">
                  <c:v>U: Abstimmung Institutsebene</c:v>
                </c:pt>
                <c:pt idx="4">
                  <c:v>U: Anträge; Entwürfe; Scouting</c:v>
                </c:pt>
                <c:pt idx="5">
                  <c:v>U: Institutsrat</c:v>
                </c:pt>
                <c:pt idx="6">
                  <c:v>U:Fakultätsrat</c:v>
                </c:pt>
                <c:pt idx="7">
                  <c:v>U: Ggf. Akademischer Senat</c:v>
                </c:pt>
                <c:pt idx="8">
                  <c:v>U: Ggf. Präsidialamt</c:v>
                </c:pt>
                <c:pt idx="9">
                  <c:v>U: Präsidium</c:v>
                </c:pt>
                <c:pt idx="10">
                  <c:v>U: Ggf. Kuratorium</c:v>
                </c:pt>
                <c:pt idx="11">
                  <c:v>S: Einvernehmen herstellen</c:v>
                </c:pt>
                <c:pt idx="12">
                  <c:v>U: Vorb. Ausschreibung</c:v>
                </c:pt>
                <c:pt idx="13">
                  <c:v>U: Veröffentlichung</c:v>
                </c:pt>
                <c:pt idx="14">
                  <c:v>UA: Konst. und 1. BK</c:v>
                </c:pt>
                <c:pt idx="15">
                  <c:v>UA: Sichtung der Unterlagen</c:v>
                </c:pt>
                <c:pt idx="16">
                  <c:v>UA: Hearings 2. BK</c:v>
                </c:pt>
                <c:pt idx="17">
                  <c:v>UA: Gutachten einholen</c:v>
                </c:pt>
                <c:pt idx="18">
                  <c:v>UA: 3. BK: Berufungsliste, Bericht</c:v>
                </c:pt>
                <c:pt idx="19">
                  <c:v>A: Wiss. Beirat</c:v>
                </c:pt>
                <c:pt idx="20">
                  <c:v>A: Institutsausschuss</c:v>
                </c:pt>
                <c:pt idx="21">
                  <c:v>A: Vorstand</c:v>
                </c:pt>
                <c:pt idx="22">
                  <c:v>U: Fakultätsrat</c:v>
                </c:pt>
                <c:pt idx="23">
                  <c:v>U: Ggf. Akademischer Senat</c:v>
                </c:pt>
                <c:pt idx="24">
                  <c:v>U: Ggf. Präsidialamt</c:v>
                </c:pt>
                <c:pt idx="25">
                  <c:v>U: Präsidium</c:v>
                </c:pt>
                <c:pt idx="26">
                  <c:v>S: Ruferteilung</c:v>
                </c:pt>
                <c:pt idx="27">
                  <c:v>A: Verhandlungen</c:v>
                </c:pt>
                <c:pt idx="28">
                  <c:v>UAS: Abstimmung Gehalt</c:v>
                </c:pt>
                <c:pt idx="29">
                  <c:v>U: ggf.Verhandlungsgespräche</c:v>
                </c:pt>
                <c:pt idx="30">
                  <c:v>UA: Angebot</c:v>
                </c:pt>
                <c:pt idx="31">
                  <c:v>UA: Rückmeldung von Kandidat/in</c:v>
                </c:pt>
                <c:pt idx="32">
                  <c:v>UA: Amtsärztliche Untersuchung </c:v>
                </c:pt>
              </c:strCache>
            </c:strRef>
          </c:cat>
          <c:val>
            <c:numRef>
              <c:f>'Detail-Verfahrensrechner'!$E$12:$E$44</c:f>
              <c:numCache>
                <c:formatCode>General</c:formatCode>
                <c:ptCount val="3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14</c:v>
                </c:pt>
                <c:pt idx="4">
                  <c:v>28</c:v>
                </c:pt>
                <c:pt idx="5">
                  <c:v>14</c:v>
                </c:pt>
                <c:pt idx="6">
                  <c:v>14</c:v>
                </c:pt>
                <c:pt idx="7">
                  <c:v>21</c:v>
                </c:pt>
                <c:pt idx="8">
                  <c:v>21</c:v>
                </c:pt>
                <c:pt idx="9">
                  <c:v>14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14</c:v>
                </c:pt>
                <c:pt idx="16">
                  <c:v>28</c:v>
                </c:pt>
                <c:pt idx="17">
                  <c:v>70</c:v>
                </c:pt>
                <c:pt idx="18">
                  <c:v>28</c:v>
                </c:pt>
                <c:pt idx="19">
                  <c:v>28</c:v>
                </c:pt>
                <c:pt idx="20">
                  <c:v>14</c:v>
                </c:pt>
                <c:pt idx="21">
                  <c:v>7</c:v>
                </c:pt>
                <c:pt idx="22">
                  <c:v>14</c:v>
                </c:pt>
                <c:pt idx="23">
                  <c:v>21</c:v>
                </c:pt>
                <c:pt idx="24">
                  <c:v>21</c:v>
                </c:pt>
                <c:pt idx="25">
                  <c:v>14</c:v>
                </c:pt>
                <c:pt idx="26">
                  <c:v>28</c:v>
                </c:pt>
                <c:pt idx="27">
                  <c:v>7</c:v>
                </c:pt>
                <c:pt idx="28">
                  <c:v>28</c:v>
                </c:pt>
                <c:pt idx="29">
                  <c:v>28</c:v>
                </c:pt>
                <c:pt idx="30">
                  <c:v>7</c:v>
                </c:pt>
                <c:pt idx="31">
                  <c:v>28</c:v>
                </c:pt>
                <c:pt idx="3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A-9C40-AC1E-68C240235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51506728"/>
        <c:axId val="351554496"/>
      </c:barChart>
      <c:catAx>
        <c:axId val="351506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1554496"/>
        <c:crosses val="autoZero"/>
        <c:auto val="1"/>
        <c:lblAlgn val="ctr"/>
        <c:lblOffset val="100"/>
        <c:noMultiLvlLbl val="0"/>
      </c:catAx>
      <c:valAx>
        <c:axId val="351554496"/>
        <c:scaling>
          <c:orientation val="minMax"/>
          <c:max val="43615"/>
          <c:min val="43062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1506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Verfahrensverlauf in Tagen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042872229728681"/>
          <c:y val="9.0401949799817985E-2"/>
          <c:w val="0.84394997592756527"/>
          <c:h val="0.8894224284169806"/>
        </c:manualLayout>
      </c:layout>
      <c:barChart>
        <c:barDir val="bar"/>
        <c:grouping val="stacked"/>
        <c:varyColors val="0"/>
        <c:ser>
          <c:idx val="0"/>
          <c:order val="0"/>
          <c:tx>
            <c:v>Start</c:v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'Detail-Verfahrensrechner'!$A$12:$A$44</c:f>
              <c:strCache>
                <c:ptCount val="33"/>
                <c:pt idx="0">
                  <c:v>Beginn des Verfahrens</c:v>
                </c:pt>
                <c:pt idx="1">
                  <c:v>A: Interessenbekundung</c:v>
                </c:pt>
                <c:pt idx="2">
                  <c:v>UA: Gemeinsames Gespräch</c:v>
                </c:pt>
                <c:pt idx="3">
                  <c:v>U: Abstimmung Institutsebene</c:v>
                </c:pt>
                <c:pt idx="4">
                  <c:v>U: Anträge; Entwürfe; Scouting</c:v>
                </c:pt>
                <c:pt idx="5">
                  <c:v>U: Institutsrat</c:v>
                </c:pt>
                <c:pt idx="6">
                  <c:v>U:Fakultätsrat</c:v>
                </c:pt>
                <c:pt idx="7">
                  <c:v>U: Ggf. Akademischer Senat</c:v>
                </c:pt>
                <c:pt idx="8">
                  <c:v>U: Ggf. Präsidialamt</c:v>
                </c:pt>
                <c:pt idx="9">
                  <c:v>U: Präsidium</c:v>
                </c:pt>
                <c:pt idx="10">
                  <c:v>U: Ggf. Kuratorium</c:v>
                </c:pt>
                <c:pt idx="11">
                  <c:v>S: Einvernehmen herstellen</c:v>
                </c:pt>
                <c:pt idx="12">
                  <c:v>U: Vorb. Ausschreibung</c:v>
                </c:pt>
                <c:pt idx="13">
                  <c:v>U: Veröffentlichung</c:v>
                </c:pt>
                <c:pt idx="14">
                  <c:v>UA: Konst. und 1. BK</c:v>
                </c:pt>
                <c:pt idx="15">
                  <c:v>UA: Sichtung der Unterlagen</c:v>
                </c:pt>
                <c:pt idx="16">
                  <c:v>UA: Hearings 2. BK</c:v>
                </c:pt>
                <c:pt idx="17">
                  <c:v>UA: Gutachten einholen</c:v>
                </c:pt>
                <c:pt idx="18">
                  <c:v>UA: 3. BK: Berufungsliste, Bericht</c:v>
                </c:pt>
                <c:pt idx="19">
                  <c:v>A: Wiss. Beirat</c:v>
                </c:pt>
                <c:pt idx="20">
                  <c:v>A: Institutsausschuss</c:v>
                </c:pt>
                <c:pt idx="21">
                  <c:v>A: Vorstand</c:v>
                </c:pt>
                <c:pt idx="22">
                  <c:v>U: Fakultätsrat</c:v>
                </c:pt>
                <c:pt idx="23">
                  <c:v>U: Ggf. Akademischer Senat</c:v>
                </c:pt>
                <c:pt idx="24">
                  <c:v>U: Ggf. Präsidialamt</c:v>
                </c:pt>
                <c:pt idx="25">
                  <c:v>U: Präsidium</c:v>
                </c:pt>
                <c:pt idx="26">
                  <c:v>S: Ruferteilung</c:v>
                </c:pt>
                <c:pt idx="27">
                  <c:v>A: Verhandlungen</c:v>
                </c:pt>
                <c:pt idx="28">
                  <c:v>UAS: Abstimmung Gehalt</c:v>
                </c:pt>
                <c:pt idx="29">
                  <c:v>U: ggf.Verhandlungsgespräche</c:v>
                </c:pt>
                <c:pt idx="30">
                  <c:v>UA: Angebot</c:v>
                </c:pt>
                <c:pt idx="31">
                  <c:v>UA: Rückmeldung von Kandidat/in</c:v>
                </c:pt>
                <c:pt idx="32">
                  <c:v>UA: Amtsärztliche Untersuchung </c:v>
                </c:pt>
              </c:strCache>
            </c:strRef>
          </c:cat>
          <c:val>
            <c:numRef>
              <c:f>'Detail-Verfahrensrechner'!$G$12:$G$44</c:f>
              <c:numCache>
                <c:formatCode>m/d/yyyy</c:formatCode>
                <c:ptCount val="33"/>
                <c:pt idx="0">
                  <c:v>44202</c:v>
                </c:pt>
                <c:pt idx="1">
                  <c:v>44202</c:v>
                </c:pt>
                <c:pt idx="2">
                  <c:v>44209</c:v>
                </c:pt>
                <c:pt idx="3">
                  <c:v>44223</c:v>
                </c:pt>
                <c:pt idx="4">
                  <c:v>44237</c:v>
                </c:pt>
                <c:pt idx="5">
                  <c:v>44265</c:v>
                </c:pt>
                <c:pt idx="6">
                  <c:v>44279</c:v>
                </c:pt>
                <c:pt idx="7">
                  <c:v>44293</c:v>
                </c:pt>
                <c:pt idx="8">
                  <c:v>44293</c:v>
                </c:pt>
                <c:pt idx="9">
                  <c:v>44307</c:v>
                </c:pt>
                <c:pt idx="10">
                  <c:v>44321</c:v>
                </c:pt>
                <c:pt idx="11">
                  <c:v>44349</c:v>
                </c:pt>
                <c:pt idx="12">
                  <c:v>44349</c:v>
                </c:pt>
                <c:pt idx="13">
                  <c:v>44377</c:v>
                </c:pt>
                <c:pt idx="14">
                  <c:v>44377</c:v>
                </c:pt>
                <c:pt idx="15">
                  <c:v>44405</c:v>
                </c:pt>
                <c:pt idx="16">
                  <c:v>44405</c:v>
                </c:pt>
                <c:pt idx="17">
                  <c:v>44433</c:v>
                </c:pt>
                <c:pt idx="18">
                  <c:v>44503</c:v>
                </c:pt>
                <c:pt idx="19">
                  <c:v>44531</c:v>
                </c:pt>
                <c:pt idx="20">
                  <c:v>44559</c:v>
                </c:pt>
                <c:pt idx="21">
                  <c:v>44573</c:v>
                </c:pt>
                <c:pt idx="22">
                  <c:v>44538</c:v>
                </c:pt>
                <c:pt idx="23">
                  <c:v>44552</c:v>
                </c:pt>
                <c:pt idx="24">
                  <c:v>44552</c:v>
                </c:pt>
                <c:pt idx="25">
                  <c:v>44566</c:v>
                </c:pt>
                <c:pt idx="26">
                  <c:v>44580</c:v>
                </c:pt>
                <c:pt idx="27">
                  <c:v>44608</c:v>
                </c:pt>
                <c:pt idx="28">
                  <c:v>44615</c:v>
                </c:pt>
                <c:pt idx="29">
                  <c:v>44629</c:v>
                </c:pt>
                <c:pt idx="30">
                  <c:v>44657</c:v>
                </c:pt>
                <c:pt idx="31">
                  <c:v>44664</c:v>
                </c:pt>
                <c:pt idx="32">
                  <c:v>44664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A-9C40-AC1E-68C2402356D8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5A-4683-A467-D1B5E58DA859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  <a:tileRect/>
              </a:gra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5A-4683-A467-D1B5E58DA85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65A-4683-A467-D1B5E58DA85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65A-4683-A467-D1B5E58DA85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65A-4683-A467-D1B5E58DA85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65A-4683-A467-D1B5E58DA85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65A-4683-A467-D1B5E58DA85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65A-4683-A467-D1B5E58DA85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65A-4683-A467-D1B5E58DA85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65A-4683-A467-D1B5E58DA85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65A-4683-A467-D1B5E58DA85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65A-4683-A467-D1B5E58DA859}"/>
              </c:ext>
            </c:extLst>
          </c:dPt>
          <c:dPt>
            <c:idx val="14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65A-4683-A467-D1B5E58DA859}"/>
              </c:ext>
            </c:extLst>
          </c:dPt>
          <c:dPt>
            <c:idx val="15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65A-4683-A467-D1B5E58DA859}"/>
              </c:ext>
            </c:extLst>
          </c:dPt>
          <c:dPt>
            <c:idx val="16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65A-4683-A467-D1B5E58DA859}"/>
              </c:ext>
            </c:extLst>
          </c:dPt>
          <c:dPt>
            <c:idx val="17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65A-4683-A467-D1B5E58DA859}"/>
              </c:ext>
            </c:extLst>
          </c:dPt>
          <c:dPt>
            <c:idx val="18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65A-4683-A467-D1B5E58DA859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A65A-4683-A467-D1B5E58DA859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A65A-4683-A467-D1B5E58DA859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A65A-4683-A467-D1B5E58DA859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A65A-4683-A467-D1B5E58DA8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A65A-4683-A467-D1B5E58DA859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A65A-4683-A467-D1B5E58DA859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A65A-4683-A467-D1B5E58DA859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A65A-4683-A467-D1B5E58DA859}"/>
              </c:ext>
            </c:extLst>
          </c:dPt>
          <c:dPt>
            <c:idx val="28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2"/>
                  </a:gs>
                  <a:gs pos="52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A65A-4683-A467-D1B5E58DA859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A65A-4683-A467-D1B5E58DA859}"/>
              </c:ext>
            </c:extLst>
          </c:dPt>
          <c:dPt>
            <c:idx val="30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A65A-4683-A467-D1B5E58DA859}"/>
              </c:ext>
            </c:extLst>
          </c:dPt>
          <c:dPt>
            <c:idx val="31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A65A-4683-A467-D1B5E58DA859}"/>
              </c:ext>
            </c:extLst>
          </c:dPt>
          <c:dPt>
            <c:idx val="32"/>
            <c:invertIfNegative val="0"/>
            <c:bubble3D val="0"/>
            <c:spPr>
              <a:gradFill>
                <a:gsLst>
                  <a:gs pos="0">
                    <a:schemeClr val="accent1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A65A-4683-A467-D1B5E58DA8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'Detail-Verfahrensrechner'!$A$12:$A$44</c:f>
              <c:strCache>
                <c:ptCount val="33"/>
                <c:pt idx="0">
                  <c:v>Beginn des Verfahrens</c:v>
                </c:pt>
                <c:pt idx="1">
                  <c:v>A: Interessenbekundung</c:v>
                </c:pt>
                <c:pt idx="2">
                  <c:v>UA: Gemeinsames Gespräch</c:v>
                </c:pt>
                <c:pt idx="3">
                  <c:v>U: Abstimmung Institutsebene</c:v>
                </c:pt>
                <c:pt idx="4">
                  <c:v>U: Anträge; Entwürfe; Scouting</c:v>
                </c:pt>
                <c:pt idx="5">
                  <c:v>U: Institutsrat</c:v>
                </c:pt>
                <c:pt idx="6">
                  <c:v>U:Fakultätsrat</c:v>
                </c:pt>
                <c:pt idx="7">
                  <c:v>U: Ggf. Akademischer Senat</c:v>
                </c:pt>
                <c:pt idx="8">
                  <c:v>U: Ggf. Präsidialamt</c:v>
                </c:pt>
                <c:pt idx="9">
                  <c:v>U: Präsidium</c:v>
                </c:pt>
                <c:pt idx="10">
                  <c:v>U: Ggf. Kuratorium</c:v>
                </c:pt>
                <c:pt idx="11">
                  <c:v>S: Einvernehmen herstellen</c:v>
                </c:pt>
                <c:pt idx="12">
                  <c:v>U: Vorb. Ausschreibung</c:v>
                </c:pt>
                <c:pt idx="13">
                  <c:v>U: Veröffentlichung</c:v>
                </c:pt>
                <c:pt idx="14">
                  <c:v>UA: Konst. und 1. BK</c:v>
                </c:pt>
                <c:pt idx="15">
                  <c:v>UA: Sichtung der Unterlagen</c:v>
                </c:pt>
                <c:pt idx="16">
                  <c:v>UA: Hearings 2. BK</c:v>
                </c:pt>
                <c:pt idx="17">
                  <c:v>UA: Gutachten einholen</c:v>
                </c:pt>
                <c:pt idx="18">
                  <c:v>UA: 3. BK: Berufungsliste, Bericht</c:v>
                </c:pt>
                <c:pt idx="19">
                  <c:v>A: Wiss. Beirat</c:v>
                </c:pt>
                <c:pt idx="20">
                  <c:v>A: Institutsausschuss</c:v>
                </c:pt>
                <c:pt idx="21">
                  <c:v>A: Vorstand</c:v>
                </c:pt>
                <c:pt idx="22">
                  <c:v>U: Fakultätsrat</c:v>
                </c:pt>
                <c:pt idx="23">
                  <c:v>U: Ggf. Akademischer Senat</c:v>
                </c:pt>
                <c:pt idx="24">
                  <c:v>U: Ggf. Präsidialamt</c:v>
                </c:pt>
                <c:pt idx="25">
                  <c:v>U: Präsidium</c:v>
                </c:pt>
                <c:pt idx="26">
                  <c:v>S: Ruferteilung</c:v>
                </c:pt>
                <c:pt idx="27">
                  <c:v>A: Verhandlungen</c:v>
                </c:pt>
                <c:pt idx="28">
                  <c:v>UAS: Abstimmung Gehalt</c:v>
                </c:pt>
                <c:pt idx="29">
                  <c:v>U: ggf.Verhandlungsgespräche</c:v>
                </c:pt>
                <c:pt idx="30">
                  <c:v>UA: Angebot</c:v>
                </c:pt>
                <c:pt idx="31">
                  <c:v>UA: Rückmeldung von Kandidat/in</c:v>
                </c:pt>
                <c:pt idx="32">
                  <c:v>UA: Amtsärztliche Untersuchung </c:v>
                </c:pt>
              </c:strCache>
            </c:strRef>
          </c:cat>
          <c:val>
            <c:numRef>
              <c:f>'Detail-Verfahrensrechner'!$E$12:$E$44</c:f>
              <c:numCache>
                <c:formatCode>General</c:formatCode>
                <c:ptCount val="3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14</c:v>
                </c:pt>
                <c:pt idx="4">
                  <c:v>28</c:v>
                </c:pt>
                <c:pt idx="5">
                  <c:v>14</c:v>
                </c:pt>
                <c:pt idx="6">
                  <c:v>14</c:v>
                </c:pt>
                <c:pt idx="7">
                  <c:v>21</c:v>
                </c:pt>
                <c:pt idx="8">
                  <c:v>21</c:v>
                </c:pt>
                <c:pt idx="9">
                  <c:v>14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14</c:v>
                </c:pt>
                <c:pt idx="16">
                  <c:v>28</c:v>
                </c:pt>
                <c:pt idx="17">
                  <c:v>70</c:v>
                </c:pt>
                <c:pt idx="18">
                  <c:v>28</c:v>
                </c:pt>
                <c:pt idx="19">
                  <c:v>28</c:v>
                </c:pt>
                <c:pt idx="20">
                  <c:v>14</c:v>
                </c:pt>
                <c:pt idx="21">
                  <c:v>7</c:v>
                </c:pt>
                <c:pt idx="22">
                  <c:v>14</c:v>
                </c:pt>
                <c:pt idx="23">
                  <c:v>21</c:v>
                </c:pt>
                <c:pt idx="24">
                  <c:v>21</c:v>
                </c:pt>
                <c:pt idx="25">
                  <c:v>14</c:v>
                </c:pt>
                <c:pt idx="26">
                  <c:v>28</c:v>
                </c:pt>
                <c:pt idx="27">
                  <c:v>7</c:v>
                </c:pt>
                <c:pt idx="28">
                  <c:v>28</c:v>
                </c:pt>
                <c:pt idx="29">
                  <c:v>28</c:v>
                </c:pt>
                <c:pt idx="30">
                  <c:v>7</c:v>
                </c:pt>
                <c:pt idx="31">
                  <c:v>28</c:v>
                </c:pt>
                <c:pt idx="3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A-9C40-AC1E-68C2402356D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351553712"/>
        <c:axId val="351551752"/>
      </c:barChart>
      <c:catAx>
        <c:axId val="3515537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1551752"/>
        <c:crosses val="autoZero"/>
        <c:auto val="1"/>
        <c:lblAlgn val="ctr"/>
        <c:lblOffset val="100"/>
        <c:noMultiLvlLbl val="0"/>
      </c:catAx>
      <c:valAx>
        <c:axId val="351551752"/>
        <c:scaling>
          <c:orientation val="minMax"/>
          <c:min val="44197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1553712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Verfahrensverlauf in Tagen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042872229728681"/>
          <c:y val="9.0401949799817985E-2"/>
          <c:w val="0.84394997592756527"/>
          <c:h val="0.8894224284169806"/>
        </c:manualLayout>
      </c:layout>
      <c:barChart>
        <c:barDir val="bar"/>
        <c:grouping val="stacked"/>
        <c:varyColors val="0"/>
        <c:ser>
          <c:idx val="0"/>
          <c:order val="0"/>
          <c:tx>
            <c:v>Gesamtdauer</c:v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B0-4A49-ADDE-B190893B46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B0-4A49-ADDE-B190893B46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'Detail-Verfahrensrechner'!$A$12:$A$44</c:f>
              <c:strCache>
                <c:ptCount val="33"/>
                <c:pt idx="0">
                  <c:v>Beginn des Verfahrens</c:v>
                </c:pt>
                <c:pt idx="1">
                  <c:v>A: Interessenbekundung</c:v>
                </c:pt>
                <c:pt idx="2">
                  <c:v>UA: Gemeinsames Gespräch</c:v>
                </c:pt>
                <c:pt idx="3">
                  <c:v>U: Abstimmung Institutsebene</c:v>
                </c:pt>
                <c:pt idx="4">
                  <c:v>U: Anträge; Entwürfe; Scouting</c:v>
                </c:pt>
                <c:pt idx="5">
                  <c:v>U: Institutsrat</c:v>
                </c:pt>
                <c:pt idx="6">
                  <c:v>U:Fakultätsrat</c:v>
                </c:pt>
                <c:pt idx="7">
                  <c:v>U: Ggf. Akademischer Senat</c:v>
                </c:pt>
                <c:pt idx="8">
                  <c:v>U: Ggf. Präsidialamt</c:v>
                </c:pt>
                <c:pt idx="9">
                  <c:v>U: Präsidium</c:v>
                </c:pt>
                <c:pt idx="10">
                  <c:v>U: Ggf. Kuratorium</c:v>
                </c:pt>
                <c:pt idx="11">
                  <c:v>S: Einvernehmen herstellen</c:v>
                </c:pt>
                <c:pt idx="12">
                  <c:v>U: Vorb. Ausschreibung</c:v>
                </c:pt>
                <c:pt idx="13">
                  <c:v>U: Veröffentlichung</c:v>
                </c:pt>
                <c:pt idx="14">
                  <c:v>UA: Konst. und 1. BK</c:v>
                </c:pt>
                <c:pt idx="15">
                  <c:v>UA: Sichtung der Unterlagen</c:v>
                </c:pt>
                <c:pt idx="16">
                  <c:v>UA: Hearings 2. BK</c:v>
                </c:pt>
                <c:pt idx="17">
                  <c:v>UA: Gutachten einholen</c:v>
                </c:pt>
                <c:pt idx="18">
                  <c:v>UA: 3. BK: Berufungsliste, Bericht</c:v>
                </c:pt>
                <c:pt idx="19">
                  <c:v>A: Wiss. Beirat</c:v>
                </c:pt>
                <c:pt idx="20">
                  <c:v>A: Institutsausschuss</c:v>
                </c:pt>
                <c:pt idx="21">
                  <c:v>A: Vorstand</c:v>
                </c:pt>
                <c:pt idx="22">
                  <c:v>U: Fakultätsrat</c:v>
                </c:pt>
                <c:pt idx="23">
                  <c:v>U: Ggf. Akademischer Senat</c:v>
                </c:pt>
                <c:pt idx="24">
                  <c:v>U: Ggf. Präsidialamt</c:v>
                </c:pt>
                <c:pt idx="25">
                  <c:v>U: Präsidium</c:v>
                </c:pt>
                <c:pt idx="26">
                  <c:v>S: Ruferteilung</c:v>
                </c:pt>
                <c:pt idx="27">
                  <c:v>A: Verhandlungen</c:v>
                </c:pt>
                <c:pt idx="28">
                  <c:v>UAS: Abstimmung Gehalt</c:v>
                </c:pt>
                <c:pt idx="29">
                  <c:v>U: ggf.Verhandlungsgespräche</c:v>
                </c:pt>
                <c:pt idx="30">
                  <c:v>UA: Angebot</c:v>
                </c:pt>
                <c:pt idx="31">
                  <c:v>UA: Rückmeldung von Kandidat/in</c:v>
                </c:pt>
                <c:pt idx="32">
                  <c:v>UA: Amtsärztliche Untersuchung </c:v>
                </c:pt>
              </c:strCache>
            </c:strRef>
          </c:cat>
          <c:val>
            <c:numRef>
              <c:f>'Detail-Verfahrensrechner'!$F$12:$F$44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21</c:v>
                </c:pt>
                <c:pt idx="4">
                  <c:v>35</c:v>
                </c:pt>
                <c:pt idx="5">
                  <c:v>63</c:v>
                </c:pt>
                <c:pt idx="6">
                  <c:v>77</c:v>
                </c:pt>
                <c:pt idx="7">
                  <c:v>91</c:v>
                </c:pt>
                <c:pt idx="8">
                  <c:v>91</c:v>
                </c:pt>
                <c:pt idx="9">
                  <c:v>105</c:v>
                </c:pt>
                <c:pt idx="10">
                  <c:v>119</c:v>
                </c:pt>
                <c:pt idx="11">
                  <c:v>147</c:v>
                </c:pt>
                <c:pt idx="12">
                  <c:v>147</c:v>
                </c:pt>
                <c:pt idx="13">
                  <c:v>175</c:v>
                </c:pt>
                <c:pt idx="14">
                  <c:v>175</c:v>
                </c:pt>
                <c:pt idx="15">
                  <c:v>203</c:v>
                </c:pt>
                <c:pt idx="16">
                  <c:v>203</c:v>
                </c:pt>
                <c:pt idx="17">
                  <c:v>231</c:v>
                </c:pt>
                <c:pt idx="18">
                  <c:v>301</c:v>
                </c:pt>
                <c:pt idx="19">
                  <c:v>329</c:v>
                </c:pt>
                <c:pt idx="20">
                  <c:v>357</c:v>
                </c:pt>
                <c:pt idx="21">
                  <c:v>371</c:v>
                </c:pt>
                <c:pt idx="22">
                  <c:v>336</c:v>
                </c:pt>
                <c:pt idx="23">
                  <c:v>350</c:v>
                </c:pt>
                <c:pt idx="24">
                  <c:v>350</c:v>
                </c:pt>
                <c:pt idx="25">
                  <c:v>364</c:v>
                </c:pt>
                <c:pt idx="26">
                  <c:v>378</c:v>
                </c:pt>
                <c:pt idx="27">
                  <c:v>406</c:v>
                </c:pt>
                <c:pt idx="28">
                  <c:v>413</c:v>
                </c:pt>
                <c:pt idx="29">
                  <c:v>427</c:v>
                </c:pt>
                <c:pt idx="30">
                  <c:v>455</c:v>
                </c:pt>
                <c:pt idx="31">
                  <c:v>462</c:v>
                </c:pt>
                <c:pt idx="32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A-9C40-AC1E-68C2402356D8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B0-4A49-ADDE-B190893B4683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  <a:tileRect/>
              </a:gra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CB0-4A49-ADDE-B190893B468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B0-4A49-ADDE-B190893B468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B0-4A49-ADDE-B190893B468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B0-4A49-ADDE-B190893B468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CB0-4A49-ADDE-B190893B468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CB0-4A49-ADDE-B190893B468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CB0-4A49-ADDE-B190893B468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CB0-4A49-ADDE-B190893B468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CB0-4A49-ADDE-B190893B468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CB0-4A49-ADDE-B190893B468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CB0-4A49-ADDE-B190893B4683}"/>
              </c:ext>
            </c:extLst>
          </c:dPt>
          <c:dPt>
            <c:idx val="14"/>
            <c:invertIfNegative val="0"/>
            <c:bubble3D val="0"/>
            <c:spPr>
              <a:gradFill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CB0-4A49-ADDE-B190893B4683}"/>
              </c:ext>
            </c:extLst>
          </c:dPt>
          <c:dPt>
            <c:idx val="15"/>
            <c:invertIfNegative val="0"/>
            <c:bubble3D val="0"/>
            <c:spPr>
              <a:gradFill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CB0-4A49-ADDE-B190893B4683}"/>
              </c:ext>
            </c:extLst>
          </c:dPt>
          <c:dPt>
            <c:idx val="16"/>
            <c:invertIfNegative val="0"/>
            <c:bubble3D val="0"/>
            <c:spPr>
              <a:gradFill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CB0-4A49-ADDE-B190893B4683}"/>
              </c:ext>
            </c:extLst>
          </c:dPt>
          <c:dPt>
            <c:idx val="17"/>
            <c:invertIfNegative val="0"/>
            <c:bubble3D val="0"/>
            <c:spPr>
              <a:gradFill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CB0-4A49-ADDE-B190893B4683}"/>
              </c:ext>
            </c:extLst>
          </c:dPt>
          <c:dPt>
            <c:idx val="18"/>
            <c:invertIfNegative val="0"/>
            <c:bubble3D val="0"/>
            <c:spPr>
              <a:gradFill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ACB0-4A49-ADDE-B190893B4683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ACB0-4A49-ADDE-B190893B4683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ACB0-4A49-ADDE-B190893B4683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ACB0-4A49-ADDE-B190893B4683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ACB0-4A49-ADDE-B190893B4683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ACB0-4A49-ADDE-B190893B4683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ACB0-4A49-ADDE-B190893B4683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ACB0-4A49-ADDE-B190893B4683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ACB0-4A49-ADDE-B190893B4683}"/>
              </c:ext>
            </c:extLst>
          </c:dPt>
          <c:dPt>
            <c:idx val="28"/>
            <c:invertIfNegative val="0"/>
            <c:bubble3D val="0"/>
            <c:spPr>
              <a:gradFill>
                <a:gsLst>
                  <a:gs pos="50000">
                    <a:schemeClr val="accent1"/>
                  </a:gs>
                  <a:gs pos="100000">
                    <a:schemeClr val="accent2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ACB0-4A49-ADDE-B190893B4683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ACB0-4A49-ADDE-B190893B4683}"/>
              </c:ext>
            </c:extLst>
          </c:dPt>
          <c:dPt>
            <c:idx val="30"/>
            <c:invertIfNegative val="0"/>
            <c:bubble3D val="0"/>
            <c:spPr>
              <a:gradFill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ACB0-4A49-ADDE-B190893B4683}"/>
              </c:ext>
            </c:extLst>
          </c:dPt>
          <c:dPt>
            <c:idx val="31"/>
            <c:invertIfNegative val="0"/>
            <c:bubble3D val="0"/>
            <c:spPr>
              <a:gradFill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ACB0-4A49-ADDE-B190893B4683}"/>
              </c:ext>
            </c:extLst>
          </c:dPt>
          <c:dPt>
            <c:idx val="32"/>
            <c:invertIfNegative val="0"/>
            <c:bubble3D val="0"/>
            <c:spPr>
              <a:gradFill>
                <a:gsLst>
                  <a:gs pos="100000">
                    <a:schemeClr val="accent1"/>
                  </a:gs>
                  <a:gs pos="0">
                    <a:schemeClr val="accent6">
                      <a:lumMod val="75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ACB0-4A49-ADDE-B190893B46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'Detail-Verfahrensrechner'!$A$12:$A$44</c:f>
              <c:strCache>
                <c:ptCount val="33"/>
                <c:pt idx="0">
                  <c:v>Beginn des Verfahrens</c:v>
                </c:pt>
                <c:pt idx="1">
                  <c:v>A: Interessenbekundung</c:v>
                </c:pt>
                <c:pt idx="2">
                  <c:v>UA: Gemeinsames Gespräch</c:v>
                </c:pt>
                <c:pt idx="3">
                  <c:v>U: Abstimmung Institutsebene</c:v>
                </c:pt>
                <c:pt idx="4">
                  <c:v>U: Anträge; Entwürfe; Scouting</c:v>
                </c:pt>
                <c:pt idx="5">
                  <c:v>U: Institutsrat</c:v>
                </c:pt>
                <c:pt idx="6">
                  <c:v>U:Fakultätsrat</c:v>
                </c:pt>
                <c:pt idx="7">
                  <c:v>U: Ggf. Akademischer Senat</c:v>
                </c:pt>
                <c:pt idx="8">
                  <c:v>U: Ggf. Präsidialamt</c:v>
                </c:pt>
                <c:pt idx="9">
                  <c:v>U: Präsidium</c:v>
                </c:pt>
                <c:pt idx="10">
                  <c:v>U: Ggf. Kuratorium</c:v>
                </c:pt>
                <c:pt idx="11">
                  <c:v>S: Einvernehmen herstellen</c:v>
                </c:pt>
                <c:pt idx="12">
                  <c:v>U: Vorb. Ausschreibung</c:v>
                </c:pt>
                <c:pt idx="13">
                  <c:v>U: Veröffentlichung</c:v>
                </c:pt>
                <c:pt idx="14">
                  <c:v>UA: Konst. und 1. BK</c:v>
                </c:pt>
                <c:pt idx="15">
                  <c:v>UA: Sichtung der Unterlagen</c:v>
                </c:pt>
                <c:pt idx="16">
                  <c:v>UA: Hearings 2. BK</c:v>
                </c:pt>
                <c:pt idx="17">
                  <c:v>UA: Gutachten einholen</c:v>
                </c:pt>
                <c:pt idx="18">
                  <c:v>UA: 3. BK: Berufungsliste, Bericht</c:v>
                </c:pt>
                <c:pt idx="19">
                  <c:v>A: Wiss. Beirat</c:v>
                </c:pt>
                <c:pt idx="20">
                  <c:v>A: Institutsausschuss</c:v>
                </c:pt>
                <c:pt idx="21">
                  <c:v>A: Vorstand</c:v>
                </c:pt>
                <c:pt idx="22">
                  <c:v>U: Fakultätsrat</c:v>
                </c:pt>
                <c:pt idx="23">
                  <c:v>U: Ggf. Akademischer Senat</c:v>
                </c:pt>
                <c:pt idx="24">
                  <c:v>U: Ggf. Präsidialamt</c:v>
                </c:pt>
                <c:pt idx="25">
                  <c:v>U: Präsidium</c:v>
                </c:pt>
                <c:pt idx="26">
                  <c:v>S: Ruferteilung</c:v>
                </c:pt>
                <c:pt idx="27">
                  <c:v>A: Verhandlungen</c:v>
                </c:pt>
                <c:pt idx="28">
                  <c:v>UAS: Abstimmung Gehalt</c:v>
                </c:pt>
                <c:pt idx="29">
                  <c:v>U: ggf.Verhandlungsgespräche</c:v>
                </c:pt>
                <c:pt idx="30">
                  <c:v>UA: Angebot</c:v>
                </c:pt>
                <c:pt idx="31">
                  <c:v>UA: Rückmeldung von Kandidat/in</c:v>
                </c:pt>
                <c:pt idx="32">
                  <c:v>UA: Amtsärztliche Untersuchung </c:v>
                </c:pt>
              </c:strCache>
            </c:strRef>
          </c:cat>
          <c:val>
            <c:numRef>
              <c:f>'Detail-Verfahrensrechner'!$E$12:$E$44</c:f>
              <c:numCache>
                <c:formatCode>General</c:formatCode>
                <c:ptCount val="3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14</c:v>
                </c:pt>
                <c:pt idx="4">
                  <c:v>28</c:v>
                </c:pt>
                <c:pt idx="5">
                  <c:v>14</c:v>
                </c:pt>
                <c:pt idx="6">
                  <c:v>14</c:v>
                </c:pt>
                <c:pt idx="7">
                  <c:v>21</c:v>
                </c:pt>
                <c:pt idx="8">
                  <c:v>21</c:v>
                </c:pt>
                <c:pt idx="9">
                  <c:v>14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14</c:v>
                </c:pt>
                <c:pt idx="16">
                  <c:v>28</c:v>
                </c:pt>
                <c:pt idx="17">
                  <c:v>70</c:v>
                </c:pt>
                <c:pt idx="18">
                  <c:v>28</c:v>
                </c:pt>
                <c:pt idx="19">
                  <c:v>28</c:v>
                </c:pt>
                <c:pt idx="20">
                  <c:v>14</c:v>
                </c:pt>
                <c:pt idx="21">
                  <c:v>7</c:v>
                </c:pt>
                <c:pt idx="22">
                  <c:v>14</c:v>
                </c:pt>
                <c:pt idx="23">
                  <c:v>21</c:v>
                </c:pt>
                <c:pt idx="24">
                  <c:v>21</c:v>
                </c:pt>
                <c:pt idx="25">
                  <c:v>14</c:v>
                </c:pt>
                <c:pt idx="26">
                  <c:v>28</c:v>
                </c:pt>
                <c:pt idx="27">
                  <c:v>7</c:v>
                </c:pt>
                <c:pt idx="28">
                  <c:v>28</c:v>
                </c:pt>
                <c:pt idx="29">
                  <c:v>28</c:v>
                </c:pt>
                <c:pt idx="30">
                  <c:v>7</c:v>
                </c:pt>
                <c:pt idx="31">
                  <c:v>28</c:v>
                </c:pt>
                <c:pt idx="3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A-9C40-AC1E-68C2402356D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100"/>
        <c:axId val="351554104"/>
        <c:axId val="351552536"/>
      </c:barChart>
      <c:catAx>
        <c:axId val="351554104"/>
        <c:scaling>
          <c:orientation val="maxMin"/>
        </c:scaling>
        <c:delete val="0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1552536"/>
        <c:crosses val="autoZero"/>
        <c:auto val="0"/>
        <c:lblAlgn val="ctr"/>
        <c:lblOffset val="100"/>
        <c:noMultiLvlLbl val="0"/>
      </c:catAx>
      <c:valAx>
        <c:axId val="3515525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15541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2400300</xdr:colOff>
      <xdr:row>0</xdr:row>
      <xdr:rowOff>19051</xdr:rowOff>
    </xdr:from>
    <xdr:to>
      <xdr:col>2</xdr:col>
      <xdr:colOff>3829050</xdr:colOff>
      <xdr:row>5</xdr:row>
      <xdr:rowOff>132875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275" y="19051"/>
          <a:ext cx="1428750" cy="1171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685800</xdr:colOff>
      <xdr:row>36</xdr:row>
      <xdr:rowOff>66198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219074</xdr:colOff>
      <xdr:row>38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0.79565</cdr:x>
      <cdr:y>0.21886</cdr:y>
    </cdr:from>
    <cdr:to>
      <cdr:x>0.9703</cdr:x>
      <cdr:y>0.24372</cdr:y>
    </cdr:to>
    <cdr:sp macro="" textlink="">
      <cdr:nvSpPr>
        <cdr:cNvPr id="3" name="Rechteck 2"/>
        <cdr:cNvSpPr/>
      </cdr:nvSpPr>
      <cdr:spPr>
        <a:xfrm xmlns:a="http://schemas.openxmlformats.org/drawingml/2006/main">
          <a:off x="12299951" y="1584325"/>
          <a:ext cx="2700000" cy="180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72000" tIns="0" rIns="72000" bIns="36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>
              <a:solidFill>
                <a:sysClr val="windowText" lastClr="000000"/>
              </a:solidFill>
            </a:rPr>
            <a:t>U: Universität</a:t>
          </a:r>
        </a:p>
      </cdr:txBody>
    </cdr:sp>
  </cdr:relSizeAnchor>
  <cdr:relSizeAnchor xmlns:cdr="http://schemas.openxmlformats.org/drawingml/2006/chartDrawing">
    <cdr:from>
      <cdr:x>0.79565</cdr:x>
      <cdr:y>0.25175</cdr:y>
    </cdr:from>
    <cdr:to>
      <cdr:x>0.9703</cdr:x>
      <cdr:y>0.27662</cdr:y>
    </cdr:to>
    <cdr:sp macro="" textlink="">
      <cdr:nvSpPr>
        <cdr:cNvPr id="4" name="Rechteck 3"/>
        <cdr:cNvSpPr/>
      </cdr:nvSpPr>
      <cdr:spPr>
        <a:xfrm xmlns:a="http://schemas.openxmlformats.org/drawingml/2006/main">
          <a:off x="12299950" y="1822450"/>
          <a:ext cx="2700000" cy="180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72000" tIns="0" rIns="72000" bIns="36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>
              <a:solidFill>
                <a:sysClr val="windowText" lastClr="000000"/>
              </a:solidFill>
            </a:rPr>
            <a:t>S: Berliner</a:t>
          </a:r>
          <a:r>
            <a:rPr lang="de-DE" baseline="0">
              <a:solidFill>
                <a:sysClr val="windowText" lastClr="000000"/>
              </a:solidFill>
            </a:rPr>
            <a:t> Senat</a:t>
          </a:r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0.79565</cdr:x>
      <cdr:y>0.28465</cdr:y>
    </cdr:from>
    <cdr:to>
      <cdr:x>0.9703</cdr:x>
      <cdr:y>0.30951</cdr:y>
    </cdr:to>
    <cdr:sp macro="" textlink="">
      <cdr:nvSpPr>
        <cdr:cNvPr id="5" name="Rechteck 4"/>
        <cdr:cNvSpPr/>
      </cdr:nvSpPr>
      <cdr:spPr>
        <a:xfrm xmlns:a="http://schemas.openxmlformats.org/drawingml/2006/main">
          <a:off x="12299952" y="2060575"/>
          <a:ext cx="2700000" cy="18000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100000">
              <a:schemeClr val="accent1"/>
            </a:gs>
            <a:gs pos="0">
              <a:schemeClr val="accent6">
                <a:lumMod val="75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72000" tIns="0" rIns="72000" bIns="36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>
              <a:solidFill>
                <a:sysClr val="windowText" lastClr="000000"/>
              </a:solidFill>
            </a:rPr>
            <a:t>UA:</a:t>
          </a:r>
          <a:r>
            <a:rPr lang="de-DE" baseline="0">
              <a:solidFill>
                <a:sysClr val="windowText" lastClr="000000"/>
              </a:solidFill>
            </a:rPr>
            <a:t> Universität gemeinsam mit außeru. FE</a:t>
          </a:r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0.79565</cdr:x>
      <cdr:y>0.31886</cdr:y>
    </cdr:from>
    <cdr:to>
      <cdr:x>0.9703</cdr:x>
      <cdr:y>0.34372</cdr:y>
    </cdr:to>
    <cdr:sp macro="" textlink="">
      <cdr:nvSpPr>
        <cdr:cNvPr id="6" name="Rechteck 5"/>
        <cdr:cNvSpPr/>
      </cdr:nvSpPr>
      <cdr:spPr>
        <a:xfrm xmlns:a="http://schemas.openxmlformats.org/drawingml/2006/main">
          <a:off x="12299952" y="2308225"/>
          <a:ext cx="2700000" cy="18000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100000">
              <a:schemeClr val="accent2"/>
            </a:gs>
            <a:gs pos="50000">
              <a:schemeClr val="accent1"/>
            </a:gs>
            <a:gs pos="0">
              <a:schemeClr val="accent6">
                <a:lumMod val="75000"/>
              </a:schemeClr>
            </a:gs>
          </a:gsLst>
          <a:lin ang="5400000" scaled="1"/>
        </a:gra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lIns="72000" tIns="0" rIns="72000" bIns="36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>
              <a:solidFill>
                <a:sysClr val="windowText" lastClr="000000"/>
              </a:solidFill>
            </a:rPr>
            <a:t>UAS:</a:t>
          </a:r>
          <a:r>
            <a:rPr lang="de-DE" baseline="0">
              <a:solidFill>
                <a:sysClr val="windowText" lastClr="000000"/>
              </a:solidFill>
            </a:rPr>
            <a:t> Universität, außeru. FE und Senat</a:t>
          </a:r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0.79565</cdr:x>
      <cdr:y>0.1886</cdr:y>
    </cdr:from>
    <cdr:to>
      <cdr:x>0.97031</cdr:x>
      <cdr:y>0.21346</cdr:y>
    </cdr:to>
    <cdr:sp macro="" textlink="">
      <cdr:nvSpPr>
        <cdr:cNvPr id="11" name="Rechteck 10"/>
        <cdr:cNvSpPr/>
      </cdr:nvSpPr>
      <cdr:spPr>
        <a:xfrm xmlns:a="http://schemas.openxmlformats.org/drawingml/2006/main">
          <a:off x="12299950" y="1365250"/>
          <a:ext cx="2700082" cy="17996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72000" tIns="0" rIns="72000" bIns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>
              <a:solidFill>
                <a:sysClr val="windowText" lastClr="000000"/>
              </a:solidFill>
            </a:rPr>
            <a:t>A: außeruniversitärer</a:t>
          </a:r>
          <a:r>
            <a:rPr lang="de-DE" baseline="0">
              <a:solidFill>
                <a:sysClr val="windowText" lastClr="000000"/>
              </a:solidFill>
            </a:rPr>
            <a:t> Forschungseinrichtung</a:t>
          </a:r>
          <a:endParaRPr lang="de-D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0.77716</cdr:x>
      <cdr:y>0.10702</cdr:y>
    </cdr:from>
    <cdr:to>
      <cdr:x>0.97864</cdr:x>
      <cdr:y>0.34518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12014200" y="774700"/>
          <a:ext cx="3114694" cy="1724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 u="sng"/>
            <a:t>Legende</a:t>
          </a:r>
        </a:p>
        <a:p xmlns:a="http://schemas.openxmlformats.org/drawingml/2006/main">
          <a:r>
            <a:rPr lang="de-DE" sz="1100" b="0" u="none"/>
            <a:t>Verfahrensschritt</a:t>
          </a:r>
          <a:r>
            <a:rPr lang="de-DE" sz="1100" b="0" u="none" baseline="0"/>
            <a:t> mit Dauer in Tagen im Verantwortungsbereich von:</a:t>
          </a:r>
          <a:endParaRPr lang="de-DE" sz="1100" b="0" u="none"/>
        </a:p>
        <a:p xmlns:a="http://schemas.openxmlformats.org/drawingml/2006/main">
          <a:endParaRPr lang="de-DE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219074</xdr:colOff>
      <xdr:row>38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28574</xdr:colOff>
      <xdr:row>8</xdr:row>
      <xdr:rowOff>66675</xdr:rowOff>
    </xdr:from>
    <xdr:to>
      <xdr:col>19</xdr:col>
      <xdr:colOff>442574</xdr:colOff>
      <xdr:row>9</xdr:row>
      <xdr:rowOff>56175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220574" y="1590675"/>
          <a:ext cx="2700000" cy="180000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72000" tIns="0" rIns="72000" bIns="3600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</a:rPr>
            <a:t>U: Universität</a:t>
          </a:r>
        </a:p>
      </xdr:txBody>
    </xdr:sp>
    <xdr:clientData/>
  </xdr:twoCellAnchor>
  <xdr:twoCellAnchor>
    <xdr:from>
      <xdr:col>16</xdr:col>
      <xdr:colOff>28573</xdr:colOff>
      <xdr:row>9</xdr:row>
      <xdr:rowOff>114300</xdr:rowOff>
    </xdr:from>
    <xdr:to>
      <xdr:col>19</xdr:col>
      <xdr:colOff>442573</xdr:colOff>
      <xdr:row>10</xdr:row>
      <xdr:rowOff>103800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220573" y="1828800"/>
          <a:ext cx="2700000" cy="18000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72000" tIns="0" rIns="72000" bIns="3600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</a:rPr>
            <a:t>S: Berliner</a:t>
          </a:r>
          <a:r>
            <a:rPr lang="de-DE" baseline="0">
              <a:solidFill>
                <a:sysClr val="windowText" lastClr="000000"/>
              </a:solidFill>
            </a:rPr>
            <a:t> Senat</a:t>
          </a:r>
          <a:endParaRPr lang="de-D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28575</xdr:colOff>
      <xdr:row>10</xdr:row>
      <xdr:rowOff>161925</xdr:rowOff>
    </xdr:from>
    <xdr:to>
      <xdr:col>19</xdr:col>
      <xdr:colOff>442575</xdr:colOff>
      <xdr:row>11</xdr:row>
      <xdr:rowOff>151425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2220575" y="2066925"/>
          <a:ext cx="2700000" cy="180000"/>
        </a:xfrm>
        <a:prstGeom prst="rect">
          <a:avLst/>
        </a:prstGeom>
        <a:gradFill>
          <a:gsLst>
            <a:gs pos="100000">
              <a:schemeClr val="accent1"/>
            </a:gs>
            <a:gs pos="0">
              <a:schemeClr val="accent6">
                <a:lumMod val="75000"/>
              </a:schemeClr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72000" tIns="0" rIns="72000" bIns="3600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</a:rPr>
            <a:t>UA:</a:t>
          </a:r>
          <a:r>
            <a:rPr lang="de-DE" baseline="0">
              <a:solidFill>
                <a:sysClr val="windowText" lastClr="000000"/>
              </a:solidFill>
            </a:rPr>
            <a:t> Universität gemeinsam mit außeru. FE</a:t>
          </a:r>
          <a:endParaRPr lang="de-D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28575</xdr:colOff>
      <xdr:row>12</xdr:row>
      <xdr:rowOff>28575</xdr:rowOff>
    </xdr:from>
    <xdr:to>
      <xdr:col>19</xdr:col>
      <xdr:colOff>442575</xdr:colOff>
      <xdr:row>13</xdr:row>
      <xdr:rowOff>18075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2220575" y="2314575"/>
          <a:ext cx="2700000" cy="180000"/>
        </a:xfrm>
        <a:prstGeom prst="rect">
          <a:avLst/>
        </a:prstGeom>
        <a:gradFill>
          <a:gsLst>
            <a:gs pos="100000">
              <a:schemeClr val="accent2"/>
            </a:gs>
            <a:gs pos="50000">
              <a:schemeClr val="accent1"/>
            </a:gs>
            <a:gs pos="0">
              <a:schemeClr val="accent6">
                <a:lumMod val="75000"/>
              </a:schemeClr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72000" tIns="0" rIns="72000" bIns="36000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</a:rPr>
            <a:t>UAS:</a:t>
          </a:r>
          <a:r>
            <a:rPr lang="de-DE" baseline="0">
              <a:solidFill>
                <a:sysClr val="windowText" lastClr="000000"/>
              </a:solidFill>
            </a:rPr>
            <a:t> Universität, außeru. FE und Senat</a:t>
          </a:r>
          <a:endParaRPr lang="de-DE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0.77449</cdr:x>
      <cdr:y>0.10658</cdr:y>
    </cdr:from>
    <cdr:to>
      <cdr:x>0.97597</cdr:x>
      <cdr:y>0.34474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972924" y="771525"/>
          <a:ext cx="3114675" cy="1724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 u="sng"/>
            <a:t>Legende</a:t>
          </a:r>
        </a:p>
        <a:p xmlns:a="http://schemas.openxmlformats.org/drawingml/2006/main">
          <a:r>
            <a:rPr lang="de-DE" sz="1100" b="0" u="none"/>
            <a:t>Verfahrensschritt</a:t>
          </a:r>
          <a:r>
            <a:rPr lang="de-DE" sz="1100" b="0" u="none" baseline="0"/>
            <a:t> mit Dauer in Tagen im Verantwortungsbereich von:</a:t>
          </a:r>
          <a:endParaRPr lang="de-DE" sz="1100" b="0" u="none"/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0.79041</cdr:x>
      <cdr:y>0.18816</cdr:y>
    </cdr:from>
    <cdr:to>
      <cdr:x>0.96507</cdr:x>
      <cdr:y>0.21302</cdr:y>
    </cdr:to>
    <cdr:sp macro="" textlink="">
      <cdr:nvSpPr>
        <cdr:cNvPr id="3" name="Rechteck 2"/>
        <cdr:cNvSpPr/>
      </cdr:nvSpPr>
      <cdr:spPr>
        <a:xfrm xmlns:a="http://schemas.openxmlformats.org/drawingml/2006/main">
          <a:off x="12219074" y="1362075"/>
          <a:ext cx="2700000" cy="1800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72000" tIns="0" rIns="72000" bIns="0"/>
        <a:lstStyle xmlns:a="http://schemas.openxmlformats.org/drawingml/2006/main"/>
        <a:p xmlns:a="http://schemas.openxmlformats.org/drawingml/2006/main">
          <a:r>
            <a:rPr lang="de-DE">
              <a:solidFill>
                <a:sysClr val="windowText" lastClr="000000"/>
              </a:solidFill>
            </a:rPr>
            <a:t>A: außeruniversitärer</a:t>
          </a:r>
          <a:r>
            <a:rPr lang="de-DE" baseline="0">
              <a:solidFill>
                <a:sysClr val="windowText" lastClr="000000"/>
              </a:solidFill>
            </a:rPr>
            <a:t> Forschungseinrichtung</a:t>
          </a:r>
          <a:endParaRPr lang="de-DE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abSelected="1" workbookViewId="0">
      <selection activeCell="B14" sqref="B14"/>
    </sheetView>
  </sheetViews>
  <sheetFormatPr baseColWidth="10" defaultColWidth="11.453125" defaultRowHeight="14.5" x14ac:dyDescent="0.35"/>
  <cols>
    <col min="1" max="1" width="77.26953125" style="28" customWidth="1"/>
    <col min="2" max="2" width="22.54296875" style="28" customWidth="1"/>
    <col min="3" max="3" width="57.7265625" style="28" customWidth="1"/>
    <col min="4" max="16384" width="11.453125" style="28"/>
  </cols>
  <sheetData>
    <row r="1" spans="1:16" ht="23.5" x14ac:dyDescent="0.55000000000000004">
      <c r="A1" s="26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x14ac:dyDescent="0.35">
      <c r="A2" s="62" t="s">
        <v>83</v>
      </c>
      <c r="B2" s="6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x14ac:dyDescent="0.35">
      <c r="A3" s="62"/>
      <c r="B3" s="62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x14ac:dyDescent="0.35">
      <c r="A4" s="62"/>
      <c r="B4" s="62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x14ac:dyDescent="0.35">
      <c r="A5" s="62"/>
      <c r="B5" s="62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35">
      <c r="A6" s="62"/>
      <c r="B6" s="62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3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x14ac:dyDescent="0.35">
      <c r="A8" s="60" t="s">
        <v>55</v>
      </c>
      <c r="B8" s="60"/>
      <c r="C8" s="60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5" thickBot="1" x14ac:dyDescent="0.4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5" thickBot="1" x14ac:dyDescent="0.4">
      <c r="A10" s="29" t="s">
        <v>56</v>
      </c>
      <c r="B10" s="30"/>
      <c r="C10" s="31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7.25" customHeight="1" thickBot="1" x14ac:dyDescent="0.4">
      <c r="A11" s="32" t="s">
        <v>57</v>
      </c>
      <c r="B11" s="54">
        <v>44713</v>
      </c>
      <c r="C11" s="33" t="str">
        <f>"Verfahren sollte vor dem "&amp;TEXT('Detail-Verfahrensrechner'!G12, "TT.MM.JJJJ")&amp;" beginnen"</f>
        <v>Verfahren sollte vor dem 06.01.2021 beginnen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5" thickBot="1" x14ac:dyDescent="0.4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x14ac:dyDescent="0.35">
      <c r="A13" s="34" t="s">
        <v>61</v>
      </c>
      <c r="B13" s="35" t="s">
        <v>30</v>
      </c>
      <c r="C13" s="36" t="s">
        <v>64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x14ac:dyDescent="0.35">
      <c r="A14" s="37" t="s">
        <v>58</v>
      </c>
      <c r="B14" s="46"/>
      <c r="C14" s="38" t="str">
        <f>IF('Detail-Verfahrensrechner'!K14=FALSE, "Früheren Gremientermin wählen", (IF('Detail-Verfahrensrechner'!K14=TRUE, "Gremientermin ermöglicht rechtzeitigen Verfahrensabschluss", "Termin sollte vor dem "&amp;TEXT('Detail-Verfahrensrechner'!I14, "TT.MM.JJJJ")&amp;" liegen")))</f>
        <v>Termin sollte vor dem 27.01.2021 liegen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x14ac:dyDescent="0.35">
      <c r="A15" s="39" t="s">
        <v>60</v>
      </c>
      <c r="B15" s="55"/>
      <c r="C15" s="38" t="str">
        <f>IF('Detail-Verfahrensrechner'!K17=FALSE, "Früheren Gremientermin wählen", (IF('Detail-Verfahrensrechner'!K17=TRUE, "Gremientermin ermöglicht rechtzeitigen Verfahrensabschluss", "Termin sollte vor dem "&amp;TEXT('Detail-Verfahrensrechner'!I17, "TT.MM.JJJJ")&amp;" liegen")))</f>
        <v>Termin sollte vor dem 24.03.2021 liegen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x14ac:dyDescent="0.35">
      <c r="A16" s="39" t="s">
        <v>59</v>
      </c>
      <c r="B16" s="48"/>
      <c r="C16" s="38" t="str">
        <f>IF('Detail-Verfahrensrechner'!K18=FALSE, "Früheren Gremientermin wählen", (IF('Detail-Verfahrensrechner'!K18=TRUE, "Gremientermin ermöglicht rechtzeitigen Verfahrensabschluss", "Termin sollte vor dem "&amp;TEXT('Detail-Verfahrensrechner'!I18, "TT.MM.JJJJ")&amp;" liegen")))</f>
        <v>Termin sollte vor dem 07.04.2021 liegen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x14ac:dyDescent="0.35">
      <c r="A17" s="39" t="s">
        <v>62</v>
      </c>
      <c r="B17" s="47"/>
      <c r="C17" s="38" t="str">
        <f>IF('Detail-Verfahrensrechner'!K19=FALSE, "Früheren Gremientermin wählen", (IF('Detail-Verfahrensrechner'!K19=TRUE, "Gremientermin ermöglicht rechtzeitigen Verfahrensabschluss", "Termin sollte vor dem "&amp;TEXT('Detail-Verfahrensrechner'!I19, "TT.MM.JJJJ")&amp;" liegen")))</f>
        <v>Termin sollte vor dem 28.04.2021 liegen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x14ac:dyDescent="0.35">
      <c r="A18" s="39" t="s">
        <v>63</v>
      </c>
      <c r="B18" s="48"/>
      <c r="C18" s="38" t="str">
        <f>IF('Detail-Verfahrensrechner'!K21=FALSE, "Früheren Gremientermin wählen", (IF('Detail-Verfahrensrechner'!K21=TRUE, "Gremientermin ermöglicht rechtzeitigen Verfahrensabschluss", "Termin sollte vor dem "&amp;TEXT('Detail-Verfahrensrechner'!I21, "TT.MM.JJJJ")&amp;" liegen")))</f>
        <v>Termin sollte vor dem 05.05.2021 liegen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x14ac:dyDescent="0.35">
      <c r="A19" s="41"/>
      <c r="B19" s="42"/>
      <c r="C19" s="3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x14ac:dyDescent="0.35">
      <c r="A20" s="39" t="s">
        <v>65</v>
      </c>
      <c r="B20" s="49"/>
      <c r="C20" s="38" t="str">
        <f>IF('Detail-Verfahrensrechner'!K26=FALSE, "Früheren Gremientermin wählen", (IF('Detail-Verfahrensrechner'!K26=TRUE, "Gremientermin ermöglicht rechtzeitigen Verfahrensabschluss", "Termin sollte vor dem "&amp;TEXT('Detail-Verfahrensrechner'!I26, "TT.MM.JJJJ")&amp;" liegen")))</f>
        <v>Termin sollte vor dem 28.07.2021 liegen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x14ac:dyDescent="0.35">
      <c r="A21" s="39" t="s">
        <v>72</v>
      </c>
      <c r="B21" s="50"/>
      <c r="C21" s="38" t="str">
        <f>IF('Detail-Verfahrensrechner'!K28=FALSE, "Früheren Gremientermin wählen", (IF('Detail-Verfahrensrechner'!K28=TRUE, "Gremientermin ermöglicht rechtzeitigen Verfahrensabschluss", "Termin sollte vor dem "&amp;TEXT('Detail-Verfahrensrechner'!I28, "TT.MM.JJJJ")&amp;" liegen")))</f>
        <v>Termin sollte vor dem 25.08.2021 liegen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x14ac:dyDescent="0.35">
      <c r="A22" s="39" t="s">
        <v>73</v>
      </c>
      <c r="B22" s="47"/>
      <c r="C22" s="38" t="str">
        <f>IF('Detail-Verfahrensrechner'!K30=FALSE, "Früheren Gremientermin wählen", (IF('Detail-Verfahrensrechner'!K30=TRUE, "Gremientermin ermöglicht rechtzeitigen Verfahrensabschluss", "Termin sollte vor dem "&amp;TEXT('Detail-Verfahrensrechner'!I30, "TT.MM.JJJJ")&amp;" liegen")))</f>
        <v>Termin sollte vor dem 01.12.2021 liegen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x14ac:dyDescent="0.35">
      <c r="A23" s="39"/>
      <c r="B23" s="40"/>
      <c r="C23" s="3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x14ac:dyDescent="0.35">
      <c r="A24" s="39" t="s">
        <v>68</v>
      </c>
      <c r="B24" s="49"/>
      <c r="C24" s="38" t="str">
        <f>IF('Detail-Verfahrensrechner'!K31=FALSE, "Früheren Gremientermin wählen", (IF('Detail-Verfahrensrechner'!K31=TRUE, "Gremientermin ermöglicht rechtzeitigen Verfahrensabschluss", "Termin sollte vor dem "&amp;TEXT('Detail-Verfahrensrechner'!I31, "TT.MM.JJJJ")&amp;" liegen")))</f>
        <v>Termin sollte vor dem 29.12.2021 liegen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x14ac:dyDescent="0.35">
      <c r="A25" s="39" t="s">
        <v>67</v>
      </c>
      <c r="B25" s="51"/>
      <c r="C25" s="38" t="str">
        <f>IF('Detail-Verfahrensrechner'!K32=FALSE, "Früheren Gremientermin wählen", (IF('Detail-Verfahrensrechner'!K32=TRUE, "Gremientermin ermöglicht rechtzeitigen Verfahrensabschluss", "Termin sollte vor dem "&amp;TEXT('Detail-Verfahrensrechner'!I32, "TT.MM.JJJJ")&amp;" liegen")))</f>
        <v>Termin sollte vor dem 12.01.2022 liegen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x14ac:dyDescent="0.35">
      <c r="A26" s="39" t="s">
        <v>66</v>
      </c>
      <c r="B26" s="47"/>
      <c r="C26" s="38" t="str">
        <f>IF('Detail-Verfahrensrechner'!K33=FALSE, "Früheren Gremientermin wählen", (IF('Detail-Verfahrensrechner'!K33=TRUE, "Gremientermin ermöglicht rechtzeitigen Verfahrensabschluss", "Termin sollte vor dem "&amp;TEXT('Detail-Verfahrensrechner'!I33, "TT.MM.JJJJ")&amp;" liegen")))</f>
        <v>Termin sollte vor dem 19.01.2022 liegen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x14ac:dyDescent="0.35">
      <c r="A27" s="39"/>
      <c r="B27" s="40"/>
      <c r="C27" s="3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35">
      <c r="A28" s="39" t="s">
        <v>69</v>
      </c>
      <c r="B28" s="52"/>
      <c r="C28" s="38" t="str">
        <f>IF('Detail-Verfahrensrechner'!K34=FALSE, "Früheren Gremientermin wählen", (IF('Detail-Verfahrensrechner'!K34=TRUE, "Gremientermin ermöglicht rechtzeitigen Verfahrensabschluss", "Termin sollte vor dem "&amp;TEXT('Detail-Verfahrensrechner'!I34, "TT.MM.JJJJ")&amp;" liegen")))</f>
        <v>Termin sollte vor dem 22.12.2021 liegen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x14ac:dyDescent="0.35">
      <c r="A29" s="39" t="s">
        <v>70</v>
      </c>
      <c r="B29" s="55"/>
      <c r="C29" s="38" t="str">
        <f>IF('Detail-Verfahrensrechner'!K35=FALSE, "Früheren Gremientermin wählen", (IF('Detail-Verfahrensrechner'!K35=TRUE, "Gremientermin ermöglicht rechtzeitigen Verfahrensabschluss", "Termin sollte vor dem "&amp;TEXT('Detail-Verfahrensrechner'!I35, "TT.MM.JJJJ")&amp;" liegen")))</f>
        <v>Termin sollte vor dem 12.01.2022 liegen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5" thickBot="1" x14ac:dyDescent="0.4">
      <c r="A30" s="43" t="s">
        <v>71</v>
      </c>
      <c r="B30" s="53"/>
      <c r="C30" s="44" t="str">
        <f>IF('Detail-Verfahrensrechner'!K37=FALSE, "Früheren Gremientermin wählen", (IF('Detail-Verfahrensrechner'!K37=TRUE, "Gremientermin ermöglicht rechtzeitigen Verfahrensabschluss", "Termin sollte vor dem "&amp;TEXT('Detail-Verfahrensrechner'!I37, "TT.MM.JJJJ")&amp;" liegen")))</f>
        <v>Termin sollte vor dem 19.01.2022 liegen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x14ac:dyDescent="0.3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x14ac:dyDescent="0.35">
      <c r="A32" s="45" t="s">
        <v>74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x14ac:dyDescent="0.35">
      <c r="A33" s="61" t="s">
        <v>75</v>
      </c>
      <c r="B33" s="61"/>
      <c r="C33" s="61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x14ac:dyDescent="0.35">
      <c r="A34" s="27" t="s">
        <v>36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x14ac:dyDescent="0.3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x14ac:dyDescent="0.35">
      <c r="A36" s="27" t="s">
        <v>85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x14ac:dyDescent="0.3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x14ac:dyDescent="0.3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x14ac:dyDescent="0.3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x14ac:dyDescent="0.3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x14ac:dyDescent="0.3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x14ac:dyDescent="0.3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</sheetData>
  <sheetProtection algorithmName="SHA-512" hashValue="K1lkY8ADfdpTHvV5XH6GJFxs/WeKGUU1shD1GzokGwcSDUHHKxzcPTlp7H4YQTOQebADQVzVTXNN19FRQlxPIg==" saltValue="ZHc8Fh6KmoD/NzBFiA3KuA==" spinCount="100000" sheet="1" objects="1" scenarios="1" selectLockedCells="1"/>
  <mergeCells count="3">
    <mergeCell ref="A8:C8"/>
    <mergeCell ref="A33:C33"/>
    <mergeCell ref="A2:B6"/>
  </mergeCells>
  <conditionalFormatting sqref="C14:C30">
    <cfRule type="beginsWith" dxfId="4" priority="1" operator="beginsWith" text="Gremientermin">
      <formula>LEFT(C14,LEN("Gremientermin"))="Gremientermin"</formula>
    </cfRule>
    <cfRule type="beginsWith" dxfId="3" priority="2" operator="beginsWith" text="Früheren">
      <formula>LEFT(C14,LEN("Früheren"))="Früheren"</formula>
    </cfRule>
    <cfRule type="containsText" dxfId="2" priority="3" operator="containsText" text="Termin">
      <formula>NOT(ISERROR(SEARCH("Termin",C14)))</formula>
    </cfRule>
  </conditionalFormatting>
  <dataValidations count="2">
    <dataValidation type="date" errorStyle="warning" operator="greaterThan" allowBlank="1" showInputMessage="1" showErrorMessage="1" errorTitle="Falsche Eingabe" error="Bitte ein Datum (TT.MM.JJJJ) eingeben" sqref="B14:B30" xr:uid="{00000000-0002-0000-0000-000000000000}">
      <formula1>1</formula1>
    </dataValidation>
    <dataValidation type="date" errorStyle="warning" operator="greaterThan" allowBlank="1" showInputMessage="1" showErrorMessage="1" errorTitle="Falsche Eingabe" error="Bitte ein Datum eingeben (TT.MM.JJJJ)" sqref="B11" xr:uid="{00000000-0002-0000-0000-000001000000}">
      <formula1>1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4"/>
  <sheetViews>
    <sheetView zoomScaleNormal="100" workbookViewId="0">
      <selection activeCell="C17" sqref="C17"/>
    </sheetView>
  </sheetViews>
  <sheetFormatPr baseColWidth="10" defaultRowHeight="14.5" x14ac:dyDescent="0.35"/>
  <cols>
    <col min="1" max="1" width="27.54296875" customWidth="1"/>
    <col min="2" max="2" width="14.54296875" customWidth="1"/>
    <col min="3" max="3" width="12.81640625" customWidth="1"/>
    <col min="5" max="6" width="18.81640625" customWidth="1"/>
    <col min="8" max="8" width="13.1796875" hidden="1" customWidth="1"/>
    <col min="9" max="9" width="14.453125" customWidth="1"/>
    <col min="10" max="10" width="25.453125" customWidth="1"/>
    <col min="11" max="11" width="24.54296875" customWidth="1"/>
  </cols>
  <sheetData>
    <row r="1" spans="1:21" ht="26" x14ac:dyDescent="0.6">
      <c r="A1" s="76" t="s">
        <v>49</v>
      </c>
      <c r="B1" s="76"/>
      <c r="C1" s="76"/>
      <c r="D1" s="76"/>
      <c r="E1" s="76"/>
      <c r="F1" s="77"/>
      <c r="G1" s="64" t="s">
        <v>77</v>
      </c>
      <c r="H1" s="65"/>
      <c r="I1" s="65"/>
      <c r="J1" s="65"/>
      <c r="K1" s="66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5">
      <c r="A2" s="63" t="s">
        <v>50</v>
      </c>
      <c r="B2" s="63"/>
      <c r="C2" s="63"/>
      <c r="D2" s="63"/>
      <c r="E2" s="63"/>
      <c r="F2" s="72"/>
      <c r="G2" s="67" t="s">
        <v>78</v>
      </c>
      <c r="H2" s="68"/>
      <c r="I2" s="68"/>
      <c r="J2" s="68"/>
      <c r="K2" s="69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35">
      <c r="A3" s="63"/>
      <c r="B3" s="63"/>
      <c r="C3" s="63"/>
      <c r="D3" s="63"/>
      <c r="E3" s="63"/>
      <c r="F3" s="72"/>
      <c r="G3" s="70" t="s">
        <v>33</v>
      </c>
      <c r="H3" s="71"/>
      <c r="I3" s="71"/>
      <c r="J3" s="71"/>
      <c r="K3" s="72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5">
      <c r="A4" s="78"/>
      <c r="B4" s="78"/>
      <c r="C4" s="78"/>
      <c r="D4" s="78"/>
      <c r="E4" s="78"/>
      <c r="F4" s="79"/>
      <c r="G4" s="70" t="s">
        <v>34</v>
      </c>
      <c r="H4" s="71"/>
      <c r="I4" s="71"/>
      <c r="J4" s="71"/>
      <c r="K4" s="72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thickBot="1" x14ac:dyDescent="0.4">
      <c r="A5" s="63" t="s">
        <v>51</v>
      </c>
      <c r="B5" s="63"/>
      <c r="C5" s="63"/>
      <c r="D5" s="63"/>
      <c r="E5" s="63"/>
      <c r="F5" s="72"/>
      <c r="G5" s="73" t="s">
        <v>35</v>
      </c>
      <c r="H5" s="74"/>
      <c r="I5" s="74"/>
      <c r="J5" s="74"/>
      <c r="K5" s="75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35">
      <c r="A6" s="63"/>
      <c r="B6" s="63"/>
      <c r="C6" s="63"/>
      <c r="D6" s="63"/>
      <c r="E6" s="63"/>
      <c r="F6" s="6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35">
      <c r="A7" s="63" t="s">
        <v>52</v>
      </c>
      <c r="B7" s="63"/>
      <c r="C7" s="63"/>
      <c r="D7" s="63"/>
      <c r="E7" s="63"/>
      <c r="F7" s="63"/>
      <c r="G7" s="63" t="s">
        <v>36</v>
      </c>
      <c r="H7" s="63"/>
      <c r="I7" s="63"/>
      <c r="J7" s="63"/>
      <c r="K7" s="6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3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thickBot="1" x14ac:dyDescent="0.4">
      <c r="A9" s="1" t="s">
        <v>79</v>
      </c>
      <c r="B9" s="3" t="s">
        <v>53</v>
      </c>
      <c r="C9" s="3" t="s">
        <v>53</v>
      </c>
      <c r="D9" s="3" t="s">
        <v>53</v>
      </c>
      <c r="E9" s="4" t="s">
        <v>54</v>
      </c>
      <c r="F9" s="4" t="s">
        <v>54</v>
      </c>
      <c r="G9" s="4" t="s">
        <v>54</v>
      </c>
      <c r="H9" s="4"/>
      <c r="I9" s="4" t="s">
        <v>54</v>
      </c>
      <c r="J9" s="4" t="s">
        <v>54</v>
      </c>
      <c r="K9" s="4" t="s">
        <v>54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43.5" x14ac:dyDescent="0.35">
      <c r="A10" s="5" t="s">
        <v>25</v>
      </c>
      <c r="B10" s="6" t="s">
        <v>0</v>
      </c>
      <c r="C10" s="7" t="s">
        <v>2</v>
      </c>
      <c r="D10" s="7" t="s">
        <v>3</v>
      </c>
      <c r="E10" s="7" t="s">
        <v>32</v>
      </c>
      <c r="F10" s="7" t="s">
        <v>31</v>
      </c>
      <c r="G10" s="7" t="s">
        <v>4</v>
      </c>
      <c r="H10" s="7" t="s">
        <v>37</v>
      </c>
      <c r="I10" s="6" t="s">
        <v>1</v>
      </c>
      <c r="J10" s="7" t="s">
        <v>38</v>
      </c>
      <c r="K10" s="8" t="s">
        <v>84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35">
      <c r="A11" s="9" t="s">
        <v>27</v>
      </c>
      <c r="B11" s="10" t="s">
        <v>28</v>
      </c>
      <c r="C11" s="10" t="s">
        <v>28</v>
      </c>
      <c r="D11" s="10" t="s">
        <v>28</v>
      </c>
      <c r="E11" s="11" t="s">
        <v>29</v>
      </c>
      <c r="F11" s="11" t="s">
        <v>29</v>
      </c>
      <c r="G11" s="11" t="s">
        <v>30</v>
      </c>
      <c r="H11" s="11" t="s">
        <v>30</v>
      </c>
      <c r="I11" s="11" t="s">
        <v>30</v>
      </c>
      <c r="J11" s="11" t="s">
        <v>30</v>
      </c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35">
      <c r="A12" s="13" t="s">
        <v>26</v>
      </c>
      <c r="B12" s="56">
        <v>0</v>
      </c>
      <c r="C12" s="56"/>
      <c r="D12" s="56"/>
      <c r="E12" s="14">
        <f t="shared" ref="E12:E45" si="0">B12*7</f>
        <v>0</v>
      </c>
      <c r="F12" s="14">
        <v>0</v>
      </c>
      <c r="G12" s="15">
        <f t="shared" ref="G12:G44" si="1">I12-(B12*7)</f>
        <v>44202</v>
      </c>
      <c r="H12" s="15">
        <f t="shared" ref="H12:H28" si="2">IF(ISNUMBER(J12),J12-(B12*7-D12*7),I12-(B12*7-D12*7))</f>
        <v>44202</v>
      </c>
      <c r="I12" s="15">
        <f t="shared" ref="I12:I36" si="3">H13</f>
        <v>44202</v>
      </c>
      <c r="J12" s="58"/>
      <c r="K12" s="16" t="b">
        <f>J12&lt;I12</f>
        <v>1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35">
      <c r="A13" s="13" t="s">
        <v>5</v>
      </c>
      <c r="B13" s="56">
        <v>1</v>
      </c>
      <c r="C13" s="56"/>
      <c r="D13" s="56"/>
      <c r="E13" s="14">
        <f t="shared" si="0"/>
        <v>7</v>
      </c>
      <c r="F13" s="14">
        <f>G13-$G$12</f>
        <v>0</v>
      </c>
      <c r="G13" s="15">
        <f t="shared" si="1"/>
        <v>44202</v>
      </c>
      <c r="H13" s="15">
        <f t="shared" si="2"/>
        <v>44202</v>
      </c>
      <c r="I13" s="15">
        <f t="shared" si="3"/>
        <v>44209</v>
      </c>
      <c r="J13" s="58"/>
      <c r="K13" s="16" t="b">
        <f>J13&lt;I13</f>
        <v>1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35">
      <c r="A14" s="13" t="s">
        <v>39</v>
      </c>
      <c r="B14" s="56">
        <v>2</v>
      </c>
      <c r="C14" s="56"/>
      <c r="D14" s="56"/>
      <c r="E14" s="14">
        <f t="shared" si="0"/>
        <v>14</v>
      </c>
      <c r="F14" s="14">
        <f t="shared" ref="F14:F44" si="4">G14-$G$12</f>
        <v>7</v>
      </c>
      <c r="G14" s="15">
        <f t="shared" si="1"/>
        <v>44209</v>
      </c>
      <c r="H14" s="15">
        <f t="shared" si="2"/>
        <v>44209</v>
      </c>
      <c r="I14" s="15">
        <f t="shared" si="3"/>
        <v>44223</v>
      </c>
      <c r="J14" s="58" t="str">
        <f>IF(ISBLANK(Dateneingabe!B14),"",Dateneingabe!B14)</f>
        <v/>
      </c>
      <c r="K14" s="16" t="str">
        <f>IF(ISBLANK(Dateneingabe!B14),"",J14&lt;I14)</f>
        <v/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35">
      <c r="A15" s="13" t="s">
        <v>6</v>
      </c>
      <c r="B15" s="56">
        <v>2</v>
      </c>
      <c r="C15" s="56"/>
      <c r="D15" s="56"/>
      <c r="E15" s="14">
        <f t="shared" si="0"/>
        <v>14</v>
      </c>
      <c r="F15" s="14">
        <f t="shared" si="4"/>
        <v>21</v>
      </c>
      <c r="G15" s="15">
        <f t="shared" si="1"/>
        <v>44223</v>
      </c>
      <c r="H15" s="15">
        <f t="shared" si="2"/>
        <v>44223</v>
      </c>
      <c r="I15" s="15">
        <f t="shared" si="3"/>
        <v>44237</v>
      </c>
      <c r="J15" s="58"/>
      <c r="K15" s="16" t="b">
        <f>J15&lt;I15</f>
        <v>1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35">
      <c r="A16" s="13" t="s">
        <v>9</v>
      </c>
      <c r="B16" s="56">
        <v>4</v>
      </c>
      <c r="C16" s="56"/>
      <c r="D16" s="56"/>
      <c r="E16" s="14">
        <f t="shared" si="0"/>
        <v>28</v>
      </c>
      <c r="F16" s="14">
        <f t="shared" si="4"/>
        <v>35</v>
      </c>
      <c r="G16" s="15">
        <f t="shared" si="1"/>
        <v>44237</v>
      </c>
      <c r="H16" s="15">
        <f t="shared" si="2"/>
        <v>44237</v>
      </c>
      <c r="I16" s="15">
        <f t="shared" si="3"/>
        <v>44265</v>
      </c>
      <c r="J16" s="58"/>
      <c r="K16" s="16" t="b">
        <f>J16&lt;I16</f>
        <v>1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35">
      <c r="A17" s="13" t="s">
        <v>10</v>
      </c>
      <c r="B17" s="56">
        <v>2</v>
      </c>
      <c r="C17" s="56">
        <v>2</v>
      </c>
      <c r="D17" s="56"/>
      <c r="E17" s="14">
        <f t="shared" si="0"/>
        <v>14</v>
      </c>
      <c r="F17" s="14">
        <f t="shared" si="4"/>
        <v>63</v>
      </c>
      <c r="G17" s="15">
        <f t="shared" si="1"/>
        <v>44265</v>
      </c>
      <c r="H17" s="15">
        <f t="shared" si="2"/>
        <v>44265</v>
      </c>
      <c r="I17" s="15">
        <f t="shared" si="3"/>
        <v>44279</v>
      </c>
      <c r="J17" s="58" t="str">
        <f>IF(ISBLANK(Dateneingabe!B15),"",Dateneingabe!B15)</f>
        <v/>
      </c>
      <c r="K17" s="16" t="str">
        <f>IF(ISBLANK(Dateneingabe!B15),"",J17&lt;I17)</f>
        <v/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35">
      <c r="A18" s="13" t="s">
        <v>11</v>
      </c>
      <c r="B18" s="56">
        <v>2</v>
      </c>
      <c r="C18" s="56">
        <v>2</v>
      </c>
      <c r="D18" s="56"/>
      <c r="E18" s="14">
        <f t="shared" si="0"/>
        <v>14</v>
      </c>
      <c r="F18" s="14">
        <f t="shared" si="4"/>
        <v>77</v>
      </c>
      <c r="G18" s="15">
        <f t="shared" si="1"/>
        <v>44279</v>
      </c>
      <c r="H18" s="15">
        <f t="shared" si="2"/>
        <v>44279</v>
      </c>
      <c r="I18" s="15">
        <f>IF(H19&lt;H20,H19,H20)</f>
        <v>44293</v>
      </c>
      <c r="J18" s="58" t="str">
        <f>IF(ISBLANK(Dateneingabe!B16),"",Dateneingabe!B16)</f>
        <v/>
      </c>
      <c r="K18" s="16" t="str">
        <f>IF(ISBLANK(Dateneingabe!B16),"",J18&lt;I18)</f>
        <v/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35">
      <c r="A19" s="13" t="s">
        <v>12</v>
      </c>
      <c r="B19" s="56">
        <v>3</v>
      </c>
      <c r="C19" s="56">
        <v>2</v>
      </c>
      <c r="D19" s="56"/>
      <c r="E19" s="14">
        <f t="shared" si="0"/>
        <v>21</v>
      </c>
      <c r="F19" s="14">
        <f t="shared" si="4"/>
        <v>91</v>
      </c>
      <c r="G19" s="15">
        <f t="shared" si="1"/>
        <v>44293</v>
      </c>
      <c r="H19" s="15">
        <f t="shared" si="2"/>
        <v>44293</v>
      </c>
      <c r="I19" s="15">
        <f>H21</f>
        <v>44314</v>
      </c>
      <c r="J19" s="58" t="str">
        <f>IF(ISBLANK(Dateneingabe!B17),"",Dateneingabe!B17)</f>
        <v/>
      </c>
      <c r="K19" s="16" t="str">
        <f>IF(ISBLANK(Dateneingabe!B17),"",J19&lt;I19)</f>
        <v/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35">
      <c r="A20" s="13" t="s">
        <v>13</v>
      </c>
      <c r="B20" s="56">
        <v>3</v>
      </c>
      <c r="C20" s="56"/>
      <c r="D20" s="56">
        <v>1</v>
      </c>
      <c r="E20" s="14">
        <f t="shared" si="0"/>
        <v>21</v>
      </c>
      <c r="F20" s="14">
        <f t="shared" si="4"/>
        <v>91</v>
      </c>
      <c r="G20" s="15">
        <f t="shared" si="1"/>
        <v>44293</v>
      </c>
      <c r="H20" s="15">
        <f t="shared" si="2"/>
        <v>44300</v>
      </c>
      <c r="I20" s="15">
        <f t="shared" si="3"/>
        <v>44314</v>
      </c>
      <c r="J20" s="58"/>
      <c r="K20" s="16" t="b">
        <f>J20&lt;I20</f>
        <v>1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35">
      <c r="A21" s="13" t="s">
        <v>14</v>
      </c>
      <c r="B21" s="56">
        <v>2</v>
      </c>
      <c r="C21" s="56">
        <v>1</v>
      </c>
      <c r="D21" s="56">
        <v>1</v>
      </c>
      <c r="E21" s="14">
        <f t="shared" si="0"/>
        <v>14</v>
      </c>
      <c r="F21" s="14">
        <f t="shared" si="4"/>
        <v>105</v>
      </c>
      <c r="G21" s="15">
        <f t="shared" si="1"/>
        <v>44307</v>
      </c>
      <c r="H21" s="15">
        <f t="shared" si="2"/>
        <v>44314</v>
      </c>
      <c r="I21" s="15">
        <f t="shared" si="3"/>
        <v>44321</v>
      </c>
      <c r="J21" s="58" t="str">
        <f>IF(ISBLANK(Dateneingabe!B18),"",Dateneingabe!B18)</f>
        <v/>
      </c>
      <c r="K21" s="16" t="str">
        <f>IF(ISBLANK(Dateneingabe!B18),"",J21&lt;I21)</f>
        <v/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35">
      <c r="A22" s="13" t="s">
        <v>15</v>
      </c>
      <c r="B22" s="56">
        <v>4</v>
      </c>
      <c r="C22" s="56">
        <v>2</v>
      </c>
      <c r="D22" s="56"/>
      <c r="E22" s="14">
        <f t="shared" si="0"/>
        <v>28</v>
      </c>
      <c r="F22" s="14">
        <f t="shared" si="4"/>
        <v>119</v>
      </c>
      <c r="G22" s="15">
        <f t="shared" si="1"/>
        <v>44321</v>
      </c>
      <c r="H22" s="15">
        <f t="shared" si="2"/>
        <v>44321</v>
      </c>
      <c r="I22" s="15">
        <f t="shared" si="3"/>
        <v>44349</v>
      </c>
      <c r="J22" s="58"/>
      <c r="K22" s="16" t="b">
        <f>J22&lt;I22</f>
        <v>1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35">
      <c r="A23" s="13" t="s">
        <v>16</v>
      </c>
      <c r="B23" s="56">
        <v>4</v>
      </c>
      <c r="C23" s="56"/>
      <c r="D23" s="56"/>
      <c r="E23" s="14">
        <f t="shared" si="0"/>
        <v>28</v>
      </c>
      <c r="F23" s="14">
        <f t="shared" si="4"/>
        <v>147</v>
      </c>
      <c r="G23" s="15">
        <f t="shared" si="1"/>
        <v>44349</v>
      </c>
      <c r="H23" s="15">
        <f t="shared" si="2"/>
        <v>44349</v>
      </c>
      <c r="I23" s="15">
        <f>H25</f>
        <v>44377</v>
      </c>
      <c r="J23" s="58"/>
      <c r="K23" s="16" t="b">
        <f>J23&lt;I23</f>
        <v>1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35">
      <c r="A24" s="13" t="s">
        <v>17</v>
      </c>
      <c r="B24" s="56">
        <v>4</v>
      </c>
      <c r="C24" s="56"/>
      <c r="D24" s="56">
        <v>4</v>
      </c>
      <c r="E24" s="14">
        <f t="shared" si="0"/>
        <v>28</v>
      </c>
      <c r="F24" s="14">
        <f t="shared" si="4"/>
        <v>147</v>
      </c>
      <c r="G24" s="15">
        <f t="shared" si="1"/>
        <v>44349</v>
      </c>
      <c r="H24" s="15">
        <f t="shared" si="2"/>
        <v>44377</v>
      </c>
      <c r="I24" s="15">
        <f t="shared" si="3"/>
        <v>44377</v>
      </c>
      <c r="J24" s="58"/>
      <c r="K24" s="16" t="b">
        <f>J24&lt;I24</f>
        <v>1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35">
      <c r="A25" s="13" t="s">
        <v>7</v>
      </c>
      <c r="B25" s="56">
        <v>4</v>
      </c>
      <c r="C25" s="56"/>
      <c r="D25" s="56"/>
      <c r="E25" s="14">
        <f t="shared" si="0"/>
        <v>28</v>
      </c>
      <c r="F25" s="14">
        <f t="shared" si="4"/>
        <v>175</v>
      </c>
      <c r="G25" s="15">
        <f t="shared" si="1"/>
        <v>44377</v>
      </c>
      <c r="H25" s="15">
        <f t="shared" si="2"/>
        <v>44377</v>
      </c>
      <c r="I25" s="15">
        <f t="shared" si="3"/>
        <v>44405</v>
      </c>
      <c r="J25" s="58"/>
      <c r="K25" s="16" t="b">
        <f>J25&lt;I25</f>
        <v>1</v>
      </c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7" customHeight="1" x14ac:dyDescent="0.35">
      <c r="A26" s="13" t="s">
        <v>40</v>
      </c>
      <c r="B26" s="56">
        <v>4</v>
      </c>
      <c r="C26" s="56">
        <v>4</v>
      </c>
      <c r="D26" s="56">
        <v>4</v>
      </c>
      <c r="E26" s="14">
        <f t="shared" si="0"/>
        <v>28</v>
      </c>
      <c r="F26" s="14">
        <f t="shared" si="4"/>
        <v>175</v>
      </c>
      <c r="G26" s="15">
        <f t="shared" si="1"/>
        <v>44377</v>
      </c>
      <c r="H26" s="15">
        <f t="shared" si="2"/>
        <v>44405</v>
      </c>
      <c r="I26" s="15">
        <f t="shared" si="3"/>
        <v>44405</v>
      </c>
      <c r="J26" s="58" t="str">
        <f>IF(ISBLANK(Dateneingabe!B20),"",Dateneingabe!B20)</f>
        <v/>
      </c>
      <c r="K26" s="16" t="str">
        <f>IF(ISBLANK(Dateneingabe!B20),"",J26&lt;I26)</f>
        <v/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 x14ac:dyDescent="0.35">
      <c r="A27" s="17" t="s">
        <v>41</v>
      </c>
      <c r="B27" s="56">
        <v>2</v>
      </c>
      <c r="C27" s="56"/>
      <c r="D27" s="56"/>
      <c r="E27" s="14">
        <f t="shared" si="0"/>
        <v>14</v>
      </c>
      <c r="F27" s="14">
        <f t="shared" si="4"/>
        <v>203</v>
      </c>
      <c r="G27" s="15">
        <f t="shared" si="1"/>
        <v>44405</v>
      </c>
      <c r="H27" s="15">
        <f t="shared" si="2"/>
        <v>44405</v>
      </c>
      <c r="I27" s="15">
        <f t="shared" si="3"/>
        <v>44419</v>
      </c>
      <c r="J27" s="58"/>
      <c r="K27" s="16" t="b">
        <f>J27&lt;I27</f>
        <v>1</v>
      </c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47.25" customHeight="1" x14ac:dyDescent="0.35">
      <c r="A28" s="17" t="s">
        <v>42</v>
      </c>
      <c r="B28" s="56">
        <v>4</v>
      </c>
      <c r="C28" s="56">
        <v>2</v>
      </c>
      <c r="D28" s="56">
        <v>2</v>
      </c>
      <c r="E28" s="14">
        <f t="shared" si="0"/>
        <v>28</v>
      </c>
      <c r="F28" s="14">
        <f t="shared" si="4"/>
        <v>203</v>
      </c>
      <c r="G28" s="15">
        <f t="shared" si="1"/>
        <v>44405</v>
      </c>
      <c r="H28" s="15">
        <f t="shared" si="2"/>
        <v>44419</v>
      </c>
      <c r="I28" s="15">
        <f t="shared" si="3"/>
        <v>44433</v>
      </c>
      <c r="J28" s="58" t="str">
        <f>IF(ISBLANK(Dateneingabe!B21),"",Dateneingabe!B21)</f>
        <v/>
      </c>
      <c r="K28" s="16" t="str">
        <f>IF(ISBLANK(Dateneingabe!B21),"",J28&lt;I28)</f>
        <v/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35">
      <c r="A29" s="17" t="s">
        <v>43</v>
      </c>
      <c r="B29" s="56">
        <v>10</v>
      </c>
      <c r="C29" s="56">
        <v>2</v>
      </c>
      <c r="D29" s="56"/>
      <c r="E29" s="14">
        <f t="shared" si="0"/>
        <v>70</v>
      </c>
      <c r="F29" s="14">
        <f t="shared" si="4"/>
        <v>231</v>
      </c>
      <c r="G29" s="15">
        <f t="shared" si="1"/>
        <v>44433</v>
      </c>
      <c r="H29" s="15">
        <f t="shared" ref="H29:H37" si="5">IF(AND(ISNUMBER(J29),J29&lt;I29),J29-(B29*7-D29*7),I29-(B29*7-D29*7))</f>
        <v>44433</v>
      </c>
      <c r="I29" s="15">
        <f t="shared" si="3"/>
        <v>44503</v>
      </c>
      <c r="J29" s="58"/>
      <c r="K29" s="16" t="b">
        <f>J29&lt;I29</f>
        <v>1</v>
      </c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9" x14ac:dyDescent="0.35">
      <c r="A30" s="13" t="s">
        <v>44</v>
      </c>
      <c r="B30" s="56">
        <v>4</v>
      </c>
      <c r="C30" s="56"/>
      <c r="D30" s="56"/>
      <c r="E30" s="14">
        <f t="shared" si="0"/>
        <v>28</v>
      </c>
      <c r="F30" s="14">
        <f t="shared" si="4"/>
        <v>301</v>
      </c>
      <c r="G30" s="15">
        <f t="shared" si="1"/>
        <v>44503</v>
      </c>
      <c r="H30" s="15">
        <f t="shared" si="5"/>
        <v>44503</v>
      </c>
      <c r="I30" s="15">
        <f>IF(H31&lt;H34,H31,H34)</f>
        <v>44531</v>
      </c>
      <c r="J30" s="58" t="str">
        <f>IF(ISBLANK(Dateneingabe!B22),"",Dateneingabe!B22)</f>
        <v/>
      </c>
      <c r="K30" s="16" t="str">
        <f>IF(ISBLANK(Dateneingabe!B22),"",J30&lt;I30)</f>
        <v/>
      </c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thickBot="1" x14ac:dyDescent="0.4">
      <c r="A31" s="13" t="s">
        <v>18</v>
      </c>
      <c r="B31" s="56">
        <v>4</v>
      </c>
      <c r="C31" s="56">
        <v>4</v>
      </c>
      <c r="D31" s="56"/>
      <c r="E31" s="14">
        <f t="shared" si="0"/>
        <v>28</v>
      </c>
      <c r="F31" s="14">
        <f t="shared" si="4"/>
        <v>329</v>
      </c>
      <c r="G31" s="15">
        <f t="shared" si="1"/>
        <v>44531</v>
      </c>
      <c r="H31" s="15">
        <f t="shared" si="5"/>
        <v>44531</v>
      </c>
      <c r="I31" s="15">
        <f>H32</f>
        <v>44559</v>
      </c>
      <c r="J31" s="58" t="str">
        <f>IF(ISBLANK(Dateneingabe!B24),"",Dateneingabe!B24)</f>
        <v/>
      </c>
      <c r="K31" s="16" t="str">
        <f>IF(ISBLANK(Dateneingabe!B24),"",J31&lt;I31)</f>
        <v/>
      </c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35">
      <c r="A32" s="18" t="s">
        <v>19</v>
      </c>
      <c r="B32" s="56">
        <v>2</v>
      </c>
      <c r="C32" s="56">
        <v>2</v>
      </c>
      <c r="D32" s="56"/>
      <c r="E32" s="14">
        <f t="shared" si="0"/>
        <v>14</v>
      </c>
      <c r="F32" s="14">
        <f t="shared" si="4"/>
        <v>357</v>
      </c>
      <c r="G32" s="15">
        <f t="shared" si="1"/>
        <v>44559</v>
      </c>
      <c r="H32" s="15">
        <f t="shared" si="5"/>
        <v>44559</v>
      </c>
      <c r="I32" s="15">
        <f t="shared" si="3"/>
        <v>44573</v>
      </c>
      <c r="J32" s="58" t="str">
        <f>IF(ISBLANK(Dateneingabe!B25),"",Dateneingabe!B25)</f>
        <v/>
      </c>
      <c r="K32" s="16" t="str">
        <f>IF(ISBLANK(Dateneingabe!B25),"",J32&lt;I32)</f>
        <v/>
      </c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35">
      <c r="A33" s="13" t="s">
        <v>20</v>
      </c>
      <c r="B33" s="56">
        <v>1</v>
      </c>
      <c r="C33" s="56">
        <v>1</v>
      </c>
      <c r="D33" s="56"/>
      <c r="E33" s="14">
        <f t="shared" si="0"/>
        <v>7</v>
      </c>
      <c r="F33" s="14">
        <f t="shared" si="4"/>
        <v>371</v>
      </c>
      <c r="G33" s="15">
        <f t="shared" si="1"/>
        <v>44573</v>
      </c>
      <c r="H33" s="15">
        <f t="shared" si="5"/>
        <v>44573</v>
      </c>
      <c r="I33" s="15">
        <f>H38</f>
        <v>44580</v>
      </c>
      <c r="J33" s="58" t="str">
        <f>IF(ISBLANK(Dateneingabe!B26),"",Dateneingabe!B26)</f>
        <v/>
      </c>
      <c r="K33" s="16" t="str">
        <f>IF(ISBLANK(Dateneingabe!B26),"",J33&lt;I33)</f>
        <v/>
      </c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35">
      <c r="A34" s="13" t="s">
        <v>8</v>
      </c>
      <c r="B34" s="56">
        <v>2</v>
      </c>
      <c r="C34" s="56">
        <v>2</v>
      </c>
      <c r="D34" s="56"/>
      <c r="E34" s="14">
        <f t="shared" si="0"/>
        <v>14</v>
      </c>
      <c r="F34" s="14">
        <f t="shared" si="4"/>
        <v>336</v>
      </c>
      <c r="G34" s="15">
        <f t="shared" ref="G34" si="6">I34-(B34*7)</f>
        <v>44538</v>
      </c>
      <c r="H34" s="15">
        <f t="shared" ref="H34" si="7">IF(AND(ISNUMBER(J34),J34&lt;I34),J34-(B34*7-D34*7),I34-(B34*7-D34*7))</f>
        <v>44538</v>
      </c>
      <c r="I34" s="15">
        <f>IF(H35&lt;H36,H35,H36)</f>
        <v>44552</v>
      </c>
      <c r="J34" s="58" t="str">
        <f>IF(ISBLANK(Dateneingabe!B28),"",Dateneingabe!B28)</f>
        <v/>
      </c>
      <c r="K34" s="16" t="str">
        <f>IF(ISBLANK(Dateneingabe!B28),"",J34&lt;I34)</f>
        <v/>
      </c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35">
      <c r="A35" s="17" t="s">
        <v>12</v>
      </c>
      <c r="B35" s="56">
        <v>3</v>
      </c>
      <c r="C35" s="56">
        <v>2</v>
      </c>
      <c r="D35" s="56"/>
      <c r="E35" s="14">
        <f t="shared" si="0"/>
        <v>21</v>
      </c>
      <c r="F35" s="14">
        <f t="shared" si="4"/>
        <v>350</v>
      </c>
      <c r="G35" s="15">
        <f t="shared" si="1"/>
        <v>44552</v>
      </c>
      <c r="H35" s="15">
        <f t="shared" si="5"/>
        <v>44552</v>
      </c>
      <c r="I35" s="15">
        <f>H37</f>
        <v>44573</v>
      </c>
      <c r="J35" s="58" t="str">
        <f>IF(ISBLANK(Dateneingabe!B29),"",Dateneingabe!B29)</f>
        <v/>
      </c>
      <c r="K35" s="16" t="str">
        <f>IF(ISBLANK(Dateneingabe!B29),"",J35&lt;I35)</f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35">
      <c r="A36" s="17" t="s">
        <v>13</v>
      </c>
      <c r="B36" s="56">
        <v>3</v>
      </c>
      <c r="C36" s="56"/>
      <c r="D36" s="56"/>
      <c r="E36" s="14">
        <f t="shared" si="0"/>
        <v>21</v>
      </c>
      <c r="F36" s="14">
        <f t="shared" si="4"/>
        <v>350</v>
      </c>
      <c r="G36" s="15">
        <f t="shared" si="1"/>
        <v>44552</v>
      </c>
      <c r="H36" s="15">
        <f t="shared" si="5"/>
        <v>44552</v>
      </c>
      <c r="I36" s="15">
        <f t="shared" si="3"/>
        <v>44573</v>
      </c>
      <c r="J36" s="58"/>
      <c r="K36" s="16" t="b">
        <f>J36&lt;I36</f>
        <v>1</v>
      </c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35">
      <c r="A37" s="17" t="s">
        <v>14</v>
      </c>
      <c r="B37" s="56">
        <v>2</v>
      </c>
      <c r="C37" s="56">
        <v>2</v>
      </c>
      <c r="D37" s="56">
        <v>1</v>
      </c>
      <c r="E37" s="14">
        <f t="shared" si="0"/>
        <v>14</v>
      </c>
      <c r="F37" s="14">
        <f t="shared" si="4"/>
        <v>364</v>
      </c>
      <c r="G37" s="15">
        <f t="shared" si="1"/>
        <v>44566</v>
      </c>
      <c r="H37" s="15">
        <f t="shared" si="5"/>
        <v>44573</v>
      </c>
      <c r="I37" s="15">
        <f t="shared" ref="I37:I43" si="8">H38</f>
        <v>44580</v>
      </c>
      <c r="J37" s="58" t="str">
        <f>IF(ISBLANK(Dateneingabe!B30),"",Dateneingabe!B30)</f>
        <v/>
      </c>
      <c r="K37" s="16" t="str">
        <f>IF(ISBLANK(Dateneingabe!B30),"",J37&lt;I37)</f>
        <v/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35">
      <c r="A38" s="17" t="s">
        <v>21</v>
      </c>
      <c r="B38" s="56">
        <v>4</v>
      </c>
      <c r="C38" s="56"/>
      <c r="D38" s="56"/>
      <c r="E38" s="14">
        <f t="shared" si="0"/>
        <v>28</v>
      </c>
      <c r="F38" s="14">
        <f t="shared" si="4"/>
        <v>378</v>
      </c>
      <c r="G38" s="15">
        <f t="shared" si="1"/>
        <v>44580</v>
      </c>
      <c r="H38" s="15">
        <f t="shared" ref="H38:H45" si="9">IF(ISNUMBER(J38),J38-(B38*7-D38*7),I38-(B38*7-D38*7))</f>
        <v>44580</v>
      </c>
      <c r="I38" s="15">
        <f>H39</f>
        <v>44608</v>
      </c>
      <c r="J38" s="58"/>
      <c r="K38" s="16" t="b">
        <f t="shared" ref="K38:K45" si="10">J38&lt;I38</f>
        <v>1</v>
      </c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35">
      <c r="A39" s="13" t="s">
        <v>22</v>
      </c>
      <c r="B39" s="56">
        <v>1</v>
      </c>
      <c r="C39" s="56"/>
      <c r="D39" s="56"/>
      <c r="E39" s="14">
        <f t="shared" si="0"/>
        <v>7</v>
      </c>
      <c r="F39" s="14">
        <f t="shared" si="4"/>
        <v>406</v>
      </c>
      <c r="G39" s="15">
        <f t="shared" si="1"/>
        <v>44608</v>
      </c>
      <c r="H39" s="15">
        <f t="shared" si="9"/>
        <v>44608</v>
      </c>
      <c r="I39" s="15">
        <f t="shared" si="8"/>
        <v>44615</v>
      </c>
      <c r="J39" s="58"/>
      <c r="K39" s="16" t="b">
        <f t="shared" si="10"/>
        <v>1</v>
      </c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35">
      <c r="A40" s="13" t="s">
        <v>45</v>
      </c>
      <c r="B40" s="56">
        <v>4</v>
      </c>
      <c r="C40" s="56"/>
      <c r="D40" s="56"/>
      <c r="E40" s="14">
        <f t="shared" si="0"/>
        <v>28</v>
      </c>
      <c r="F40" s="14">
        <f t="shared" si="4"/>
        <v>413</v>
      </c>
      <c r="G40" s="15">
        <f t="shared" si="1"/>
        <v>44615</v>
      </c>
      <c r="H40" s="15">
        <f t="shared" si="9"/>
        <v>44615</v>
      </c>
      <c r="I40" s="15">
        <f t="shared" si="8"/>
        <v>44643</v>
      </c>
      <c r="J40" s="58"/>
      <c r="K40" s="16" t="b">
        <f t="shared" si="10"/>
        <v>1</v>
      </c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35">
      <c r="A41" s="17" t="s">
        <v>23</v>
      </c>
      <c r="B41" s="56">
        <v>4</v>
      </c>
      <c r="C41" s="56">
        <v>4</v>
      </c>
      <c r="D41" s="56">
        <v>2</v>
      </c>
      <c r="E41" s="14">
        <f t="shared" si="0"/>
        <v>28</v>
      </c>
      <c r="F41" s="14">
        <f>G41-$G$12</f>
        <v>427</v>
      </c>
      <c r="G41" s="15">
        <f t="shared" si="1"/>
        <v>44629</v>
      </c>
      <c r="H41" s="15">
        <f t="shared" si="9"/>
        <v>44643</v>
      </c>
      <c r="I41" s="15">
        <f t="shared" si="8"/>
        <v>44657</v>
      </c>
      <c r="J41" s="58"/>
      <c r="K41" s="16" t="b">
        <f t="shared" si="10"/>
        <v>1</v>
      </c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35">
      <c r="A42" s="13" t="s">
        <v>46</v>
      </c>
      <c r="B42" s="56">
        <v>1</v>
      </c>
      <c r="C42" s="56"/>
      <c r="D42" s="56"/>
      <c r="E42" s="14">
        <f t="shared" si="0"/>
        <v>7</v>
      </c>
      <c r="F42" s="14">
        <f t="shared" si="4"/>
        <v>455</v>
      </c>
      <c r="G42" s="15">
        <f t="shared" si="1"/>
        <v>44657</v>
      </c>
      <c r="H42" s="15">
        <f t="shared" si="9"/>
        <v>44657</v>
      </c>
      <c r="I42" s="15">
        <f t="shared" si="8"/>
        <v>44664</v>
      </c>
      <c r="J42" s="58"/>
      <c r="K42" s="16" t="b">
        <f t="shared" si="10"/>
        <v>1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30" customHeight="1" x14ac:dyDescent="0.35">
      <c r="A43" s="17" t="s">
        <v>47</v>
      </c>
      <c r="B43" s="56">
        <v>4</v>
      </c>
      <c r="C43" s="56"/>
      <c r="D43" s="56"/>
      <c r="E43" s="14">
        <f t="shared" si="0"/>
        <v>28</v>
      </c>
      <c r="F43" s="14">
        <f t="shared" si="4"/>
        <v>462</v>
      </c>
      <c r="G43" s="15">
        <f t="shared" si="1"/>
        <v>44664</v>
      </c>
      <c r="H43" s="15">
        <f t="shared" si="9"/>
        <v>44664</v>
      </c>
      <c r="I43" s="15">
        <f t="shared" si="8"/>
        <v>44692</v>
      </c>
      <c r="J43" s="58"/>
      <c r="K43" s="16" t="b">
        <f t="shared" si="10"/>
        <v>1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9.5" thickBot="1" x14ac:dyDescent="0.4">
      <c r="A44" s="19" t="s">
        <v>48</v>
      </c>
      <c r="B44" s="56">
        <v>6</v>
      </c>
      <c r="C44" s="56">
        <v>4</v>
      </c>
      <c r="D44" s="56">
        <v>4</v>
      </c>
      <c r="E44" s="14">
        <f t="shared" si="0"/>
        <v>42</v>
      </c>
      <c r="F44" s="14">
        <f t="shared" si="4"/>
        <v>462</v>
      </c>
      <c r="G44" s="15">
        <f t="shared" si="1"/>
        <v>44664</v>
      </c>
      <c r="H44" s="15">
        <f t="shared" si="9"/>
        <v>44692</v>
      </c>
      <c r="I44" s="15">
        <f>H45</f>
        <v>44706</v>
      </c>
      <c r="J44" s="58"/>
      <c r="K44" s="16" t="b">
        <f t="shared" si="10"/>
        <v>1</v>
      </c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 thickBot="1" x14ac:dyDescent="0.4">
      <c r="A45" s="20" t="s">
        <v>24</v>
      </c>
      <c r="B45" s="57">
        <v>1</v>
      </c>
      <c r="C45" s="57"/>
      <c r="D45" s="57"/>
      <c r="E45" s="21">
        <f t="shared" si="0"/>
        <v>7</v>
      </c>
      <c r="F45" s="21"/>
      <c r="G45" s="21"/>
      <c r="H45" s="22">
        <f t="shared" si="9"/>
        <v>44706</v>
      </c>
      <c r="I45" s="22">
        <f>Dateneingabe!B11</f>
        <v>44713</v>
      </c>
      <c r="J45" s="59"/>
      <c r="K45" s="25" t="b">
        <f t="shared" si="10"/>
        <v>1</v>
      </c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72.5" x14ac:dyDescent="0.35">
      <c r="A47" s="23" t="s">
        <v>82</v>
      </c>
      <c r="B47" s="1"/>
      <c r="C47" s="1"/>
      <c r="D47" s="1"/>
      <c r="E47" s="1"/>
      <c r="F47" s="1"/>
      <c r="G47" s="1"/>
      <c r="H47" s="1"/>
      <c r="I47" s="1"/>
      <c r="J47" s="24" t="s">
        <v>80</v>
      </c>
      <c r="K47" s="24" t="s">
        <v>81</v>
      </c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</sheetData>
  <sheetProtection sheet="1" objects="1" scenarios="1" selectLockedCells="1"/>
  <mergeCells count="13">
    <mergeCell ref="A7:F7"/>
    <mergeCell ref="A6:F6"/>
    <mergeCell ref="G1:K1"/>
    <mergeCell ref="G2:K2"/>
    <mergeCell ref="G3:K3"/>
    <mergeCell ref="G4:K4"/>
    <mergeCell ref="G5:K5"/>
    <mergeCell ref="G7:K7"/>
    <mergeCell ref="A1:F1"/>
    <mergeCell ref="A2:F2"/>
    <mergeCell ref="A4:F4"/>
    <mergeCell ref="A3:F3"/>
    <mergeCell ref="A5:F5"/>
  </mergeCells>
  <conditionalFormatting sqref="K12:K45">
    <cfRule type="cellIs" dxfId="1" priority="1" operator="equal">
      <formula>FALSE</formula>
    </cfRule>
    <cfRule type="cellIs" dxfId="0" priority="2" operator="equal">
      <formula>TRUE</formula>
    </cfRule>
  </conditionalFormatting>
  <dataValidations count="1">
    <dataValidation type="decimal" errorStyle="warning" allowBlank="1" showInputMessage="1" showErrorMessage="1" errorTitle="Falsche Eingabe" error="Bitte eine Zahl eingeben (Dezimal möglich) " sqref="B12:D45" xr:uid="{00000000-0002-0000-0100-000000000000}">
      <formula1>0</formula1>
      <formula2>365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D10" sqref="AD10"/>
    </sheetView>
  </sheetViews>
  <sheetFormatPr baseColWidth="10" defaultRowHeight="14.5" x14ac:dyDescent="0.35"/>
  <sheetData/>
  <sheetProtection selectLockedCells="1" selectUnlockedCells="1"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V27" sqref="V27"/>
    </sheetView>
  </sheetViews>
  <sheetFormatPr baseColWidth="10" defaultRowHeight="14.5" x14ac:dyDescent="0.3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Dateneingabe</vt:lpstr>
      <vt:lpstr>Detail-Verfahrensrechner</vt:lpstr>
      <vt:lpstr>Tabelle2</vt:lpstr>
      <vt:lpstr>Gantt Datum</vt:lpstr>
      <vt:lpstr>Gantt in Tagen</vt:lpstr>
      <vt:lpstr>'Detail-Verfahrensrechner'!OLE_LINK7</vt:lpstr>
    </vt:vector>
  </TitlesOfParts>
  <Company>Leibniz Gemeinschaft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Kießling</dc:creator>
  <cp:lastModifiedBy>julia</cp:lastModifiedBy>
  <dcterms:created xsi:type="dcterms:W3CDTF">2019-05-21T14:01:08Z</dcterms:created>
  <dcterms:modified xsi:type="dcterms:W3CDTF">2021-02-19T09:40:59Z</dcterms:modified>
</cp:coreProperties>
</file>